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lgozók" sheetId="1" state="visible" r:id="rId1"/>
    <sheet xmlns:r="http://schemas.openxmlformats.org/officeDocument/2006/relationships" name="Adatok" sheetId="2" state="visible" r:id="rId2"/>
    <sheet xmlns:r="http://schemas.openxmlformats.org/officeDocument/2006/relationships" name="Összesítő" sheetId="3" state="visible" r:id="rId3"/>
    <sheet xmlns:r="http://schemas.openxmlformats.org/officeDocument/2006/relationships" name="Útmutat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# ##0 &quot;Ft&quot;"/>
    <numFmt numFmtId="165" formatCode="ÉÉÉÉ.HH.NN."/>
    <numFmt numFmtId="166" formatCode="hh:mm"/>
    <numFmt numFmtId="167" formatCode="0.00&quot; óra&quot;"/>
    <numFmt numFmtId="168" formatCode="0.0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6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pivotButton="0" quotePrefix="0" xfId="0"/>
    <xf numFmtId="0" fontId="3" fillId="3" borderId="1" pivotButton="0" quotePrefix="0" xfId="0"/>
    <xf numFmtId="164" fontId="3" fillId="4" borderId="1" pivotButton="0" quotePrefix="0" xfId="0"/>
    <xf numFmtId="0" fontId="3" fillId="0" borderId="1" pivotButton="0" quotePrefix="0" xfId="0"/>
    <xf numFmtId="0" fontId="3" fillId="0" borderId="1" applyAlignment="1" pivotButton="0" quotePrefix="0" xfId="0">
      <alignment horizontal="center" vertical="center" wrapText="1"/>
    </xf>
    <xf numFmtId="165" fontId="3" fillId="4" borderId="1" pivotButton="0" quotePrefix="0" xfId="0"/>
    <xf numFmtId="166" fontId="3" fillId="4" borderId="1" pivotButton="0" quotePrefix="0" xfId="0"/>
    <xf numFmtId="167" fontId="3" fillId="0" borderId="1" pivotButton="0" quotePrefix="0" xfId="0"/>
    <xf numFmtId="167" fontId="3" fillId="4" borderId="1" pivotButton="0" quotePrefix="0" xfId="0"/>
    <xf numFmtId="168" fontId="3" fillId="0" borderId="1" pivotButton="0" quotePrefix="0" xfId="0"/>
    <xf numFmtId="164" fontId="3" fillId="0" borderId="1" pivotButton="0" quotePrefix="0" xfId="0"/>
    <xf numFmtId="0" fontId="4" fillId="5" borderId="1" applyAlignment="1" pivotButton="0" quotePrefix="0" xfId="0">
      <alignment horizontal="right" vertical="center"/>
    </xf>
    <xf numFmtId="0" fontId="0" fillId="5" borderId="1" pivotButton="0" quotePrefix="0" xfId="0"/>
    <xf numFmtId="167" fontId="4" fillId="5" borderId="1" pivotButton="0" quotePrefix="0" xfId="0"/>
    <xf numFmtId="164" fontId="4" fillId="5" borderId="1" pivotButton="0" quotePrefix="0" xfId="0"/>
    <xf numFmtId="0" fontId="2" fillId="5" borderId="0" applyAlignment="1" pivotButton="0" quotePrefix="0" xfId="0">
      <alignment horizontal="center" vertical="center" wrapText="1"/>
    </xf>
    <xf numFmtId="167" fontId="4" fillId="0" borderId="1" pivotButton="0" quotePrefix="0" xfId="0"/>
    <xf numFmtId="164" fontId="4" fillId="0" borderId="1" pivotButton="0" quotePrefix="0" xfId="0"/>
    <xf numFmtId="0" fontId="4" fillId="0" borderId="1" pivotButton="0" quotePrefix="0" xfId="0"/>
    <xf numFmtId="0" fontId="2" fillId="2" borderId="1" pivotButton="0" quotePrefix="0" xfId="0"/>
    <xf numFmtId="167" fontId="3" fillId="3" borderId="1" pivotButton="0" quotePrefix="0" xfId="0"/>
    <xf numFmtId="164" fontId="3" fillId="3" borderId="1" pivotButton="0" quotePrefix="0" xfId="0"/>
    <xf numFmtId="0" fontId="4" fillId="3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Túlóra órák dolgozónként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'Összesítő'!C11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'Összesítő'!$A$12:$A$19</f>
            </numRef>
          </cat>
          <val>
            <numRef>
              <f>'Összesítő'!$C$12:$C$19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Dolgozói kód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Óra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Túlóra megoszlása nap típusa szerint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'Összesítő'!H11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'Összesítő'!$G$12:$G$14</f>
            </numRef>
          </cat>
          <val>
            <numRef>
              <f>'Összesítő'!$H$12:$H$14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26" customWidth="1" min="3" max="3"/>
    <col width="20" customWidth="1" min="4" max="4"/>
  </cols>
  <sheetData>
    <row r="1">
      <c r="A1" s="1" t="inlineStr">
        <is>
          <t>DOLGOZÓI TÖRZSADATOK - TÚLÓRA NYILVÁNTARTÁSHOZ</t>
        </is>
      </c>
    </row>
    <row r="2"/>
    <row r="3">
      <c r="A3" s="2" t="inlineStr">
        <is>
          <t>Dolgozói kód</t>
        </is>
      </c>
      <c r="B3" s="2" t="inlineStr">
        <is>
          <t>Név</t>
        </is>
      </c>
      <c r="C3" s="2" t="inlineStr">
        <is>
          <t>Beosztás</t>
        </is>
      </c>
      <c r="D3" s="2" t="inlineStr">
        <is>
          <t>Alap óradíj (Ft/óra)</t>
        </is>
      </c>
    </row>
    <row r="4">
      <c r="A4" s="3" t="inlineStr">
        <is>
          <t>D001</t>
        </is>
      </c>
      <c r="B4" s="4" t="inlineStr">
        <is>
          <t>Nagy Péter</t>
        </is>
      </c>
      <c r="C4" s="4" t="inlineStr">
        <is>
          <t>Gyártósori operátor</t>
        </is>
      </c>
      <c r="D4" s="5" t="n">
        <v>2800</v>
      </c>
    </row>
    <row r="5">
      <c r="A5" s="3" t="inlineStr">
        <is>
          <t>D002</t>
        </is>
      </c>
      <c r="B5" s="6" t="inlineStr">
        <is>
          <t>Kovács Anna</t>
        </is>
      </c>
      <c r="C5" s="6" t="inlineStr">
        <is>
          <t>Minőségellenőr</t>
        </is>
      </c>
      <c r="D5" s="5" t="n">
        <v>3100</v>
      </c>
    </row>
    <row r="6">
      <c r="A6" s="3" t="inlineStr">
        <is>
          <t>D003</t>
        </is>
      </c>
      <c r="B6" s="4" t="inlineStr">
        <is>
          <t>Szabó Gábor</t>
        </is>
      </c>
      <c r="C6" s="4" t="inlineStr">
        <is>
          <t>Karbantartó</t>
        </is>
      </c>
      <c r="D6" s="5" t="n">
        <v>3400</v>
      </c>
    </row>
    <row r="7">
      <c r="A7" s="3" t="inlineStr">
        <is>
          <t>D004</t>
        </is>
      </c>
      <c r="B7" s="6" t="inlineStr">
        <is>
          <t>Tóth Erzsébet</t>
        </is>
      </c>
      <c r="C7" s="6" t="inlineStr">
        <is>
          <t>Raktáros</t>
        </is>
      </c>
      <c r="D7" s="5" t="n">
        <v>2600</v>
      </c>
    </row>
    <row r="8">
      <c r="A8" s="3" t="inlineStr">
        <is>
          <t>D005</t>
        </is>
      </c>
      <c r="B8" s="4" t="inlineStr">
        <is>
          <t>Horváth Zoltán</t>
        </is>
      </c>
      <c r="C8" s="4" t="inlineStr">
        <is>
          <t>Gépkezelő</t>
        </is>
      </c>
      <c r="D8" s="5" t="n">
        <v>3000</v>
      </c>
    </row>
    <row r="9">
      <c r="A9" s="3" t="inlineStr">
        <is>
          <t>D006</t>
        </is>
      </c>
      <c r="B9" s="6" t="inlineStr">
        <is>
          <t>Kiss Mária</t>
        </is>
      </c>
      <c r="C9" s="6" t="inlineStr">
        <is>
          <t>Csomagoló</t>
        </is>
      </c>
      <c r="D9" s="5" t="n">
        <v>2500</v>
      </c>
    </row>
    <row r="10">
      <c r="A10" s="3" t="inlineStr">
        <is>
          <t>D007</t>
        </is>
      </c>
      <c r="B10" s="4" t="inlineStr">
        <is>
          <t>Varga László</t>
        </is>
      </c>
      <c r="C10" s="4" t="inlineStr">
        <is>
          <t>Logisztikai koordinátor</t>
        </is>
      </c>
      <c r="D10" s="5" t="n">
        <v>3300</v>
      </c>
    </row>
    <row r="11">
      <c r="A11" s="3" t="inlineStr">
        <is>
          <t>D008</t>
        </is>
      </c>
      <c r="B11" s="6" t="inlineStr">
        <is>
          <t>Molnár Judit</t>
        </is>
      </c>
      <c r="C11" s="6" t="inlineStr">
        <is>
          <t>Ügyfélszolgálati munkatárs</t>
        </is>
      </c>
      <c r="D11" s="5" t="n">
        <v>2900</v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12" customWidth="1" min="2" max="2"/>
    <col width="18" customWidth="1" min="3" max="3"/>
    <col width="20" customWidth="1" min="4" max="4"/>
    <col width="12" customWidth="1" min="5" max="5"/>
    <col width="12" customWidth="1" min="6" max="6"/>
    <col width="12" customWidth="1" min="7" max="7"/>
    <col width="12" customWidth="1" min="8" max="8"/>
    <col width="14" customWidth="1" min="9" max="9"/>
    <col width="16" customWidth="1" min="10" max="10"/>
    <col width="12" customWidth="1" min="11" max="11"/>
    <col width="12" customWidth="1" min="12" max="12"/>
    <col width="14" customWidth="1" min="13" max="13"/>
    <col width="16" customWidth="1" min="14" max="14"/>
    <col width="12" customWidth="1" min="15" max="15"/>
  </cols>
  <sheetData>
    <row r="1">
      <c r="A1" s="1" t="inlineStr">
        <is>
          <t>TÚLÓRA NYILVÁNTARTÁS - 2026</t>
        </is>
      </c>
    </row>
    <row r="2"/>
    <row r="3" ht="30" customHeight="1">
      <c r="A3" s="2" t="inlineStr">
        <is>
          <t>Sorszám</t>
        </is>
      </c>
      <c r="B3" s="2" t="inlineStr">
        <is>
          <t>Dolgozói kód</t>
        </is>
      </c>
      <c r="C3" s="2" t="inlineStr">
        <is>
          <t>Dolgozó neve</t>
        </is>
      </c>
      <c r="D3" s="2" t="inlineStr">
        <is>
          <t>Beosztás</t>
        </is>
      </c>
      <c r="E3" s="2" t="inlineStr">
        <is>
          <t>Dátum</t>
        </is>
      </c>
      <c r="F3" s="2" t="inlineStr">
        <is>
          <t>Nap típusa</t>
        </is>
      </c>
      <c r="G3" s="2" t="inlineStr">
        <is>
          <t>Munkakezdés</t>
        </is>
      </c>
      <c r="H3" s="2" t="inlineStr">
        <is>
          <t>Munka vége</t>
        </is>
      </c>
      <c r="I3" s="2" t="inlineStr">
        <is>
          <t>Ledolgozott óra</t>
        </is>
      </c>
      <c r="J3" s="2" t="inlineStr">
        <is>
          <t>Normál munkaidő (óra)</t>
        </is>
      </c>
      <c r="K3" s="2" t="inlineStr">
        <is>
          <t>Túlóra (óra)</t>
        </is>
      </c>
      <c r="L3" s="2" t="inlineStr">
        <is>
          <t>Túlóra szorzó</t>
        </is>
      </c>
      <c r="M3" s="2" t="inlineStr">
        <is>
          <t>Alap óradíj (Ft)</t>
        </is>
      </c>
      <c r="N3" s="2" t="inlineStr">
        <is>
          <t>Túlóra díjazás (Ft)</t>
        </is>
      </c>
      <c r="O3" s="2" t="inlineStr">
        <is>
          <t>Jóváhagyva</t>
        </is>
      </c>
    </row>
    <row r="4">
      <c r="A4" s="7" t="n">
        <v>1</v>
      </c>
      <c r="B4" s="3" t="inlineStr">
        <is>
          <t>D001</t>
        </is>
      </c>
      <c r="C4" s="6">
        <f>IFERROR(VLOOKUP(B4,Dolgozók!$A$4:$D$11,2,0),"")</f>
        <v/>
      </c>
      <c r="D4" s="6">
        <f>IFERROR(VLOOKUP(B4,Dolgozók!$A$4:$D$11,3,0),"")</f>
        <v/>
      </c>
      <c r="E4" s="8" t="inlineStr">
        <is>
          <t>2026.07.01.</t>
        </is>
      </c>
      <c r="F4" s="3" t="inlineStr">
        <is>
          <t>Hétköznap</t>
        </is>
      </c>
      <c r="G4" s="9" t="inlineStr">
        <is>
          <t>08:00</t>
        </is>
      </c>
      <c r="H4" s="9" t="inlineStr">
        <is>
          <t>19:30</t>
        </is>
      </c>
      <c r="I4" s="10">
        <f>IFERROR(ROUND((TIMEVALUE(H4)-TIMEVALUE(G4))*24,2),0)</f>
        <v/>
      </c>
      <c r="J4" s="11" t="n">
        <v>8</v>
      </c>
      <c r="K4" s="10">
        <f>MAX(0,I4-J4)</f>
        <v/>
      </c>
      <c r="L4" s="12">
        <f>IF(F4="Hétköznap",1.5,IF(F4="Hétvége",2,IF(F4="Ünnepnap",2,1.5)))</f>
        <v/>
      </c>
      <c r="M4" s="13">
        <f>IFERROR(VLOOKUP(B4,Dolgozók!$A$4:$D$11,4,0),0)</f>
        <v/>
      </c>
      <c r="N4" s="13">
        <f>ROUND(K4*L4*M4,0)</f>
        <v/>
      </c>
      <c r="O4" s="3" t="inlineStr">
        <is>
          <t>Igen</t>
        </is>
      </c>
    </row>
    <row r="5">
      <c r="A5" s="7" t="n">
        <v>2</v>
      </c>
      <c r="B5" s="3" t="inlineStr">
        <is>
          <t>D002</t>
        </is>
      </c>
      <c r="C5" s="6">
        <f>IFERROR(VLOOKUP(B5,Dolgozók!$A$4:$D$11,2,0),"")</f>
        <v/>
      </c>
      <c r="D5" s="6">
        <f>IFERROR(VLOOKUP(B5,Dolgozók!$A$4:$D$11,3,0),"")</f>
        <v/>
      </c>
      <c r="E5" s="8" t="inlineStr">
        <is>
          <t>2026.07.01.</t>
        </is>
      </c>
      <c r="F5" s="3" t="inlineStr">
        <is>
          <t>Hétköznap</t>
        </is>
      </c>
      <c r="G5" s="9" t="inlineStr">
        <is>
          <t>07:30</t>
        </is>
      </c>
      <c r="H5" s="9" t="inlineStr">
        <is>
          <t>17:00</t>
        </is>
      </c>
      <c r="I5" s="10">
        <f>IFERROR(ROUND((TIMEVALUE(H5)-TIMEVALUE(G5))*24,2),0)</f>
        <v/>
      </c>
      <c r="J5" s="11" t="n">
        <v>8</v>
      </c>
      <c r="K5" s="10">
        <f>MAX(0,I5-J5)</f>
        <v/>
      </c>
      <c r="L5" s="12">
        <f>IF(F5="Hétköznap",1.5,IF(F5="Hétvége",2,IF(F5="Ünnepnap",2,1.5)))</f>
        <v/>
      </c>
      <c r="M5" s="13">
        <f>IFERROR(VLOOKUP(B5,Dolgozók!$A$4:$D$11,4,0),0)</f>
        <v/>
      </c>
      <c r="N5" s="13">
        <f>ROUND(K5*L5*M5,0)</f>
        <v/>
      </c>
      <c r="O5" s="3" t="inlineStr">
        <is>
          <t>Igen</t>
        </is>
      </c>
    </row>
    <row r="6">
      <c r="A6" s="7" t="n">
        <v>3</v>
      </c>
      <c r="B6" s="3" t="inlineStr">
        <is>
          <t>D003</t>
        </is>
      </c>
      <c r="C6" s="6">
        <f>IFERROR(VLOOKUP(B6,Dolgozók!$A$4:$D$11,2,0),"")</f>
        <v/>
      </c>
      <c r="D6" s="6">
        <f>IFERROR(VLOOKUP(B6,Dolgozók!$A$4:$D$11,3,0),"")</f>
        <v/>
      </c>
      <c r="E6" s="8" t="inlineStr">
        <is>
          <t>2026.07.02.</t>
        </is>
      </c>
      <c r="F6" s="3" t="inlineStr">
        <is>
          <t>Hétvége</t>
        </is>
      </c>
      <c r="G6" s="9" t="inlineStr">
        <is>
          <t>09:00</t>
        </is>
      </c>
      <c r="H6" s="9" t="inlineStr">
        <is>
          <t>15:00</t>
        </is>
      </c>
      <c r="I6" s="10">
        <f>IFERROR(ROUND((TIMEVALUE(H6)-TIMEVALUE(G6))*24,2),0)</f>
        <v/>
      </c>
      <c r="J6" s="11" t="n">
        <v>8</v>
      </c>
      <c r="K6" s="10">
        <f>MAX(0,I6-J6)</f>
        <v/>
      </c>
      <c r="L6" s="12">
        <f>IF(F6="Hétköznap",1.5,IF(F6="Hétvége",2,IF(F6="Ünnepnap",2,1.5)))</f>
        <v/>
      </c>
      <c r="M6" s="13">
        <f>IFERROR(VLOOKUP(B6,Dolgozók!$A$4:$D$11,4,0),0)</f>
        <v/>
      </c>
      <c r="N6" s="13">
        <f>ROUND(K6*L6*M6,0)</f>
        <v/>
      </c>
      <c r="O6" s="3" t="inlineStr">
        <is>
          <t>Igen</t>
        </is>
      </c>
    </row>
    <row r="7">
      <c r="A7" s="7" t="n">
        <v>4</v>
      </c>
      <c r="B7" s="3" t="inlineStr">
        <is>
          <t>D004</t>
        </is>
      </c>
      <c r="C7" s="6">
        <f>IFERROR(VLOOKUP(B7,Dolgozók!$A$4:$D$11,2,0),"")</f>
        <v/>
      </c>
      <c r="D7" s="6">
        <f>IFERROR(VLOOKUP(B7,Dolgozók!$A$4:$D$11,3,0),"")</f>
        <v/>
      </c>
      <c r="E7" s="8" t="inlineStr">
        <is>
          <t>2026.07.03.</t>
        </is>
      </c>
      <c r="F7" s="3" t="inlineStr">
        <is>
          <t>Hétköznap</t>
        </is>
      </c>
      <c r="G7" s="9" t="inlineStr">
        <is>
          <t>08:00</t>
        </is>
      </c>
      <c r="H7" s="9" t="inlineStr">
        <is>
          <t>18:00</t>
        </is>
      </c>
      <c r="I7" s="10">
        <f>IFERROR(ROUND((TIMEVALUE(H7)-TIMEVALUE(G7))*24,2),0)</f>
        <v/>
      </c>
      <c r="J7" s="11" t="n">
        <v>8</v>
      </c>
      <c r="K7" s="10">
        <f>MAX(0,I7-J7)</f>
        <v/>
      </c>
      <c r="L7" s="12">
        <f>IF(F7="Hétköznap",1.5,IF(F7="Hétvége",2,IF(F7="Ünnepnap",2,1.5)))</f>
        <v/>
      </c>
      <c r="M7" s="13">
        <f>IFERROR(VLOOKUP(B7,Dolgozók!$A$4:$D$11,4,0),0)</f>
        <v/>
      </c>
      <c r="N7" s="13">
        <f>ROUND(K7*L7*M7,0)</f>
        <v/>
      </c>
      <c r="O7" s="3" t="inlineStr">
        <is>
          <t>Nem</t>
        </is>
      </c>
    </row>
    <row r="8">
      <c r="A8" s="7" t="n">
        <v>5</v>
      </c>
      <c r="B8" s="3" t="inlineStr">
        <is>
          <t>D005</t>
        </is>
      </c>
      <c r="C8" s="6">
        <f>IFERROR(VLOOKUP(B8,Dolgozók!$A$4:$D$11,2,0),"")</f>
        <v/>
      </c>
      <c r="D8" s="6">
        <f>IFERROR(VLOOKUP(B8,Dolgozók!$A$4:$D$11,3,0),"")</f>
        <v/>
      </c>
      <c r="E8" s="8" t="inlineStr">
        <is>
          <t>2026.07.05.</t>
        </is>
      </c>
      <c r="F8" s="3" t="inlineStr">
        <is>
          <t>Hétvége</t>
        </is>
      </c>
      <c r="G8" s="9" t="inlineStr">
        <is>
          <t>10:00</t>
        </is>
      </c>
      <c r="H8" s="9" t="inlineStr">
        <is>
          <t>16:30</t>
        </is>
      </c>
      <c r="I8" s="10">
        <f>IFERROR(ROUND((TIMEVALUE(H8)-TIMEVALUE(G8))*24,2),0)</f>
        <v/>
      </c>
      <c r="J8" s="11" t="n">
        <v>8</v>
      </c>
      <c r="K8" s="10">
        <f>MAX(0,I8-J8)</f>
        <v/>
      </c>
      <c r="L8" s="12">
        <f>IF(F8="Hétköznap",1.5,IF(F8="Hétvége",2,IF(F8="Ünnepnap",2,1.5)))</f>
        <v/>
      </c>
      <c r="M8" s="13">
        <f>IFERROR(VLOOKUP(B8,Dolgozók!$A$4:$D$11,4,0),0)</f>
        <v/>
      </c>
      <c r="N8" s="13">
        <f>ROUND(K8*L8*M8,0)</f>
        <v/>
      </c>
      <c r="O8" s="3" t="inlineStr">
        <is>
          <t>Igen</t>
        </is>
      </c>
    </row>
    <row r="9">
      <c r="A9" s="7" t="n">
        <v>6</v>
      </c>
      <c r="B9" s="3" t="inlineStr">
        <is>
          <t>D006</t>
        </is>
      </c>
      <c r="C9" s="6">
        <f>IFERROR(VLOOKUP(B9,Dolgozók!$A$4:$D$11,2,0),"")</f>
        <v/>
      </c>
      <c r="D9" s="6">
        <f>IFERROR(VLOOKUP(B9,Dolgozók!$A$4:$D$11,3,0),"")</f>
        <v/>
      </c>
      <c r="E9" s="8" t="inlineStr">
        <is>
          <t>2026.07.06.</t>
        </is>
      </c>
      <c r="F9" s="3" t="inlineStr">
        <is>
          <t>Hétköznap</t>
        </is>
      </c>
      <c r="G9" s="9" t="inlineStr">
        <is>
          <t>08:00</t>
        </is>
      </c>
      <c r="H9" s="9" t="inlineStr">
        <is>
          <t>17:30</t>
        </is>
      </c>
      <c r="I9" s="10">
        <f>IFERROR(ROUND((TIMEVALUE(H9)-TIMEVALUE(G9))*24,2),0)</f>
        <v/>
      </c>
      <c r="J9" s="11" t="n">
        <v>8</v>
      </c>
      <c r="K9" s="10">
        <f>MAX(0,I9-J9)</f>
        <v/>
      </c>
      <c r="L9" s="12">
        <f>IF(F9="Hétköznap",1.5,IF(F9="Hétvége",2,IF(F9="Ünnepnap",2,1.5)))</f>
        <v/>
      </c>
      <c r="M9" s="13">
        <f>IFERROR(VLOOKUP(B9,Dolgozók!$A$4:$D$11,4,0),0)</f>
        <v/>
      </c>
      <c r="N9" s="13">
        <f>ROUND(K9*L9*M9,0)</f>
        <v/>
      </c>
      <c r="O9" s="3" t="inlineStr">
        <is>
          <t>Igen</t>
        </is>
      </c>
    </row>
    <row r="10">
      <c r="A10" s="7" t="n">
        <v>7</v>
      </c>
      <c r="B10" s="3" t="inlineStr">
        <is>
          <t>D007</t>
        </is>
      </c>
      <c r="C10" s="6">
        <f>IFERROR(VLOOKUP(B10,Dolgozók!$A$4:$D$11,2,0),"")</f>
        <v/>
      </c>
      <c r="D10" s="6">
        <f>IFERROR(VLOOKUP(B10,Dolgozók!$A$4:$D$11,3,0),"")</f>
        <v/>
      </c>
      <c r="E10" s="8" t="inlineStr">
        <is>
          <t>2026.07.07.</t>
        </is>
      </c>
      <c r="F10" s="3" t="inlineStr">
        <is>
          <t>Ünnepnap</t>
        </is>
      </c>
      <c r="G10" s="9" t="inlineStr">
        <is>
          <t>08:00</t>
        </is>
      </c>
      <c r="H10" s="9" t="inlineStr">
        <is>
          <t>14:00</t>
        </is>
      </c>
      <c r="I10" s="10">
        <f>IFERROR(ROUND((TIMEVALUE(H10)-TIMEVALUE(G10))*24,2),0)</f>
        <v/>
      </c>
      <c r="J10" s="11" t="n">
        <v>8</v>
      </c>
      <c r="K10" s="10">
        <f>MAX(0,I10-J10)</f>
        <v/>
      </c>
      <c r="L10" s="12">
        <f>IF(F10="Hétköznap",1.5,IF(F10="Hétvége",2,IF(F10="Ünnepnap",2,1.5)))</f>
        <v/>
      </c>
      <c r="M10" s="13">
        <f>IFERROR(VLOOKUP(B10,Dolgozók!$A$4:$D$11,4,0),0)</f>
        <v/>
      </c>
      <c r="N10" s="13">
        <f>ROUND(K10*L10*M10,0)</f>
        <v/>
      </c>
      <c r="O10" s="3" t="inlineStr">
        <is>
          <t>Igen</t>
        </is>
      </c>
    </row>
    <row r="11">
      <c r="A11" s="7" t="n">
        <v>8</v>
      </c>
      <c r="B11" s="3" t="inlineStr">
        <is>
          <t>D001</t>
        </is>
      </c>
      <c r="C11" s="6">
        <f>IFERROR(VLOOKUP(B11,Dolgozók!$A$4:$D$11,2,0),"")</f>
        <v/>
      </c>
      <c r="D11" s="6">
        <f>IFERROR(VLOOKUP(B11,Dolgozók!$A$4:$D$11,3,0),"")</f>
        <v/>
      </c>
      <c r="E11" s="8" t="inlineStr">
        <is>
          <t>2026.07.08.</t>
        </is>
      </c>
      <c r="F11" s="3" t="inlineStr">
        <is>
          <t>Hétköznap</t>
        </is>
      </c>
      <c r="G11" s="9" t="inlineStr">
        <is>
          <t>08:00</t>
        </is>
      </c>
      <c r="H11" s="9" t="inlineStr">
        <is>
          <t>20:00</t>
        </is>
      </c>
      <c r="I11" s="10">
        <f>IFERROR(ROUND((TIMEVALUE(H11)-TIMEVALUE(G11))*24,2),0)</f>
        <v/>
      </c>
      <c r="J11" s="11" t="n">
        <v>8</v>
      </c>
      <c r="K11" s="10">
        <f>MAX(0,I11-J11)</f>
        <v/>
      </c>
      <c r="L11" s="12">
        <f>IF(F11="Hétköznap",1.5,IF(F11="Hétvége",2,IF(F11="Ünnepnap",2,1.5)))</f>
        <v/>
      </c>
      <c r="M11" s="13">
        <f>IFERROR(VLOOKUP(B11,Dolgozók!$A$4:$D$11,4,0),0)</f>
        <v/>
      </c>
      <c r="N11" s="13">
        <f>ROUND(K11*L11*M11,0)</f>
        <v/>
      </c>
      <c r="O11" s="3" t="inlineStr">
        <is>
          <t>Nem</t>
        </is>
      </c>
    </row>
    <row r="12">
      <c r="A12" s="7" t="n">
        <v>9</v>
      </c>
      <c r="B12" s="3" t="inlineStr">
        <is>
          <t>D008</t>
        </is>
      </c>
      <c r="C12" s="6">
        <f>IFERROR(VLOOKUP(B12,Dolgozók!$A$4:$D$11,2,0),"")</f>
        <v/>
      </c>
      <c r="D12" s="6">
        <f>IFERROR(VLOOKUP(B12,Dolgozók!$A$4:$D$11,3,0),"")</f>
        <v/>
      </c>
      <c r="E12" s="8" t="inlineStr">
        <is>
          <t>2026.07.09.</t>
        </is>
      </c>
      <c r="F12" s="3" t="inlineStr">
        <is>
          <t>Hétköznap</t>
        </is>
      </c>
      <c r="G12" s="9" t="inlineStr">
        <is>
          <t>08:00</t>
        </is>
      </c>
      <c r="H12" s="9" t="inlineStr">
        <is>
          <t>17:00</t>
        </is>
      </c>
      <c r="I12" s="10">
        <f>IFERROR(ROUND((TIMEVALUE(H12)-TIMEVALUE(G12))*24,2),0)</f>
        <v/>
      </c>
      <c r="J12" s="11" t="n">
        <v>8</v>
      </c>
      <c r="K12" s="10">
        <f>MAX(0,I12-J12)</f>
        <v/>
      </c>
      <c r="L12" s="12">
        <f>IF(F12="Hétköznap",1.5,IF(F12="Hétvége",2,IF(F12="Ünnepnap",2,1.5)))</f>
        <v/>
      </c>
      <c r="M12" s="13">
        <f>IFERROR(VLOOKUP(B12,Dolgozók!$A$4:$D$11,4,0),0)</f>
        <v/>
      </c>
      <c r="N12" s="13">
        <f>ROUND(K12*L12*M12,0)</f>
        <v/>
      </c>
      <c r="O12" s="3" t="inlineStr">
        <is>
          <t>Igen</t>
        </is>
      </c>
    </row>
    <row r="13">
      <c r="A13" s="14" t="inlineStr">
        <is>
          <t>ÖSSZESEN</t>
        </is>
      </c>
      <c r="B13" s="29" t="n"/>
      <c r="C13" s="29" t="n"/>
      <c r="D13" s="29" t="n"/>
      <c r="E13" s="29" t="n"/>
      <c r="F13" s="29" t="n"/>
      <c r="G13" s="29" t="n"/>
      <c r="H13" s="30" t="n"/>
      <c r="I13" s="16">
        <f>SUM(I4:I12)</f>
        <v/>
      </c>
      <c r="J13" s="16">
        <f>SUM(J4:J12)</f>
        <v/>
      </c>
      <c r="K13" s="16">
        <f>SUM(K4:K12)</f>
        <v/>
      </c>
      <c r="L13" s="15" t="n"/>
      <c r="M13" s="15" t="n"/>
      <c r="N13" s="17">
        <f>SUM(N4:N12)</f>
        <v/>
      </c>
      <c r="O13" s="15" t="n"/>
    </row>
  </sheetData>
  <mergeCells count="2">
    <mergeCell ref="A1:O1"/>
    <mergeCell ref="A13:H13"/>
  </mergeCells>
  <conditionalFormatting sqref="K4:K12">
    <cfRule type="expression" priority="1" dxfId="0" stopIfTrue="1">
      <formula>K4&gt;4</formula>
    </cfRule>
    <cfRule type="expression" priority="2" dxfId="1" stopIfTrue="1">
      <formula>AND(K4&gt;0,K4&lt;=4)</formula>
    </cfRule>
  </conditionalFormatting>
  <conditionalFormatting sqref="O4:O12">
    <cfRule type="expression" priority="3" dxfId="1" stopIfTrue="1">
      <formula>O4="Igen"</formula>
    </cfRule>
    <cfRule type="expression" priority="4" dxfId="0" stopIfTrue="1">
      <formula>O4="Nem"</formula>
    </cfRule>
  </conditionalFormatting>
  <dataValidations count="2">
    <dataValidation sqref="F4:F12" showErrorMessage="1" showInputMessage="1" allowBlank="1" type="list">
      <formula1>"Hétköznap,Hétvége,Ünnepnap"</formula1>
    </dataValidation>
    <dataValidation sqref="O4:O12" showErrorMessage="1" showInputMessage="1" allowBlank="1" type="list">
      <formula1>"Igen,Nem"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cols>
    <col width="16" customWidth="1" min="1" max="1"/>
    <col width="20" customWidth="1" min="2" max="2"/>
    <col width="18" customWidth="1" min="3" max="3"/>
    <col width="20" customWidth="1" min="4" max="4"/>
    <col width="16" customWidth="1" min="5" max="5"/>
    <col width="2" customWidth="1" min="6" max="6"/>
    <col width="14" customWidth="1" min="7" max="7"/>
    <col width="14" customWidth="1" min="8" max="8"/>
  </cols>
  <sheetData>
    <row r="1">
      <c r="A1" s="1" t="inlineStr">
        <is>
          <t>TÚLÓRA ÖSSZESÍTŐ ÉS KIMUTATÁS</t>
        </is>
      </c>
    </row>
    <row r="2"/>
    <row r="3">
      <c r="A3" s="18" t="inlineStr">
        <is>
          <t>KULCSMUTATÓK</t>
        </is>
      </c>
    </row>
    <row r="4">
      <c r="A4" s="4" t="inlineStr">
        <is>
          <t>Összes ledolgozott túlóra (óra)</t>
        </is>
      </c>
      <c r="B4" s="19">
        <f>SUM(Adatok!K4:K12)</f>
        <v/>
      </c>
    </row>
    <row r="5">
      <c r="A5" s="6" t="inlineStr">
        <is>
          <t>Összes túlóra kifizetés (Ft)</t>
        </is>
      </c>
      <c r="B5" s="20">
        <f>SUM(Adatok!N4:N12)</f>
        <v/>
      </c>
    </row>
    <row r="6">
      <c r="A6" s="4" t="inlineStr">
        <is>
          <t>Átlagos túlóra / bejegyzés (óra)</t>
        </is>
      </c>
      <c r="B6" s="19">
        <f>IFERROR(AVERAGE(Adatok!K4:K12),0)</f>
        <v/>
      </c>
    </row>
    <row r="7">
      <c r="A7" s="6" t="inlineStr">
        <is>
          <t>Legtöbb túlórát teljesítő dolgozó kódja</t>
        </is>
      </c>
      <c r="B7" s="21">
        <f>IFERROR(INDEX(Adatok!B4:B12,MATCH(MAX(Adatok!K4:K12),Adatok!K4:K12,0)),"")</f>
        <v/>
      </c>
    </row>
    <row r="8"/>
    <row r="9"/>
    <row r="10">
      <c r="A10" s="18" t="inlineStr">
        <is>
          <t>DOLGOZÓNKÉNTI TÚLÓRA ÖSSZESÍTÉS</t>
        </is>
      </c>
      <c r="G10" s="18" t="inlineStr">
        <is>
          <t>NAP TÍPUS SZERINTI TÚLÓRA</t>
        </is>
      </c>
    </row>
    <row r="11">
      <c r="A11" s="2" t="inlineStr">
        <is>
          <t>Dolgozói kód</t>
        </is>
      </c>
      <c r="B11" s="2" t="inlineStr">
        <is>
          <t>Név</t>
        </is>
      </c>
      <c r="C11" s="2" t="inlineStr">
        <is>
          <t>Összes túlóra (óra)</t>
        </is>
      </c>
      <c r="D11" s="2" t="inlineStr">
        <is>
          <t>Összes túlóra díjazás (Ft)</t>
        </is>
      </c>
      <c r="E11" s="2" t="inlineStr">
        <is>
          <t>Bejegyzések száma</t>
        </is>
      </c>
      <c r="G11" s="22" t="inlineStr">
        <is>
          <t>Nap típusa</t>
        </is>
      </c>
      <c r="H11" s="22" t="inlineStr">
        <is>
          <t>Túlóra (óra)</t>
        </is>
      </c>
    </row>
    <row r="12">
      <c r="A12" s="4" t="inlineStr">
        <is>
          <t>D001</t>
        </is>
      </c>
      <c r="B12" s="4">
        <f>IFERROR(VLOOKUP(A12,Dolgozók!$A$4:$D$11,2,0),"")</f>
        <v/>
      </c>
      <c r="C12" s="23">
        <f>SUMIF(Adatok!$B$4:$B$12,A12,Adatok!$K$4:$K$12)</f>
        <v/>
      </c>
      <c r="D12" s="24">
        <f>SUMIF(Adatok!$B$4:$B$12,A12,Adatok!$N$4:$N$12)</f>
        <v/>
      </c>
      <c r="E12" s="4">
        <f>COUNTIF(Adatok!$B$4:$B$12,A12)</f>
        <v/>
      </c>
      <c r="G12" s="4" t="inlineStr">
        <is>
          <t>Hétköznap</t>
        </is>
      </c>
      <c r="H12" s="23">
        <f>SUMIF(Adatok!$F$4:$F$12,G12,Adatok!$K$4:$K$12)</f>
        <v/>
      </c>
    </row>
    <row r="13">
      <c r="A13" s="6" t="inlineStr">
        <is>
          <t>D002</t>
        </is>
      </c>
      <c r="B13" s="6">
        <f>IFERROR(VLOOKUP(A13,Dolgozók!$A$4:$D$11,2,0),"")</f>
        <v/>
      </c>
      <c r="C13" s="10">
        <f>SUMIF(Adatok!$B$4:$B$12,A13,Adatok!$K$4:$K$12)</f>
        <v/>
      </c>
      <c r="D13" s="13">
        <f>SUMIF(Adatok!$B$4:$B$12,A13,Adatok!$N$4:$N$12)</f>
        <v/>
      </c>
      <c r="E13" s="6">
        <f>COUNTIF(Adatok!$B$4:$B$12,A13)</f>
        <v/>
      </c>
      <c r="G13" s="6" t="inlineStr">
        <is>
          <t>Hétvége</t>
        </is>
      </c>
      <c r="H13" s="10">
        <f>SUMIF(Adatok!$F$4:$F$12,G13,Adatok!$K$4:$K$12)</f>
        <v/>
      </c>
    </row>
    <row r="14">
      <c r="A14" s="4" t="inlineStr">
        <is>
          <t>D003</t>
        </is>
      </c>
      <c r="B14" s="4">
        <f>IFERROR(VLOOKUP(A14,Dolgozók!$A$4:$D$11,2,0),"")</f>
        <v/>
      </c>
      <c r="C14" s="23">
        <f>SUMIF(Adatok!$B$4:$B$12,A14,Adatok!$K$4:$K$12)</f>
        <v/>
      </c>
      <c r="D14" s="24">
        <f>SUMIF(Adatok!$B$4:$B$12,A14,Adatok!$N$4:$N$12)</f>
        <v/>
      </c>
      <c r="E14" s="4">
        <f>COUNTIF(Adatok!$B$4:$B$12,A14)</f>
        <v/>
      </c>
      <c r="G14" s="4" t="inlineStr">
        <is>
          <t>Ünnepnap</t>
        </is>
      </c>
      <c r="H14" s="23">
        <f>SUMIF(Adatok!$F$4:$F$12,G14,Adatok!$K$4:$K$12)</f>
        <v/>
      </c>
    </row>
    <row r="15">
      <c r="A15" s="6" t="inlineStr">
        <is>
          <t>D004</t>
        </is>
      </c>
      <c r="B15" s="6">
        <f>IFERROR(VLOOKUP(A15,Dolgozók!$A$4:$D$11,2,0),"")</f>
        <v/>
      </c>
      <c r="C15" s="10">
        <f>SUMIF(Adatok!$B$4:$B$12,A15,Adatok!$K$4:$K$12)</f>
        <v/>
      </c>
      <c r="D15" s="13">
        <f>SUMIF(Adatok!$B$4:$B$12,A15,Adatok!$N$4:$N$12)</f>
        <v/>
      </c>
      <c r="E15" s="6">
        <f>COUNTIF(Adatok!$B$4:$B$12,A15)</f>
        <v/>
      </c>
    </row>
    <row r="16">
      <c r="A16" s="4" t="inlineStr">
        <is>
          <t>D005</t>
        </is>
      </c>
      <c r="B16" s="4">
        <f>IFERROR(VLOOKUP(A16,Dolgozók!$A$4:$D$11,2,0),"")</f>
        <v/>
      </c>
      <c r="C16" s="23">
        <f>SUMIF(Adatok!$B$4:$B$12,A16,Adatok!$K$4:$K$12)</f>
        <v/>
      </c>
      <c r="D16" s="24">
        <f>SUMIF(Adatok!$B$4:$B$12,A16,Adatok!$N$4:$N$12)</f>
        <v/>
      </c>
      <c r="E16" s="4">
        <f>COUNTIF(Adatok!$B$4:$B$12,A16)</f>
        <v/>
      </c>
    </row>
    <row r="17">
      <c r="A17" s="6" t="inlineStr">
        <is>
          <t>D006</t>
        </is>
      </c>
      <c r="B17" s="6">
        <f>IFERROR(VLOOKUP(A17,Dolgozók!$A$4:$D$11,2,0),"")</f>
        <v/>
      </c>
      <c r="C17" s="10">
        <f>SUMIF(Adatok!$B$4:$B$12,A17,Adatok!$K$4:$K$12)</f>
        <v/>
      </c>
      <c r="D17" s="13">
        <f>SUMIF(Adatok!$B$4:$B$12,A17,Adatok!$N$4:$N$12)</f>
        <v/>
      </c>
      <c r="E17" s="6">
        <f>COUNTIF(Adatok!$B$4:$B$12,A17)</f>
        <v/>
      </c>
    </row>
    <row r="18">
      <c r="A18" s="4" t="inlineStr">
        <is>
          <t>D007</t>
        </is>
      </c>
      <c r="B18" s="4">
        <f>IFERROR(VLOOKUP(A18,Dolgozók!$A$4:$D$11,2,0),"")</f>
        <v/>
      </c>
      <c r="C18" s="23">
        <f>SUMIF(Adatok!$B$4:$B$12,A18,Adatok!$K$4:$K$12)</f>
        <v/>
      </c>
      <c r="D18" s="24">
        <f>SUMIF(Adatok!$B$4:$B$12,A18,Adatok!$N$4:$N$12)</f>
        <v/>
      </c>
      <c r="E18" s="4">
        <f>COUNTIF(Adatok!$B$4:$B$12,A18)</f>
        <v/>
      </c>
    </row>
    <row r="19">
      <c r="A19" s="6" t="inlineStr">
        <is>
          <t>D008</t>
        </is>
      </c>
      <c r="B19" s="6">
        <f>IFERROR(VLOOKUP(A19,Dolgozók!$A$4:$D$11,2,0),"")</f>
        <v/>
      </c>
      <c r="C19" s="10">
        <f>SUMIF(Adatok!$B$4:$B$12,A19,Adatok!$K$4:$K$12)</f>
        <v/>
      </c>
      <c r="D19" s="13">
        <f>SUMIF(Adatok!$B$4:$B$12,A19,Adatok!$N$4:$N$12)</f>
        <v/>
      </c>
      <c r="E19" s="6">
        <f>COUNTIF(Adatok!$B$4:$B$12,A19)</f>
        <v/>
      </c>
    </row>
  </sheetData>
  <mergeCells count="4">
    <mergeCell ref="A1:F1"/>
    <mergeCell ref="A3:B3"/>
    <mergeCell ref="A10:E10"/>
    <mergeCell ref="G10:H10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8" customWidth="1" min="1" max="1"/>
    <col width="95" customWidth="1" min="2" max="2"/>
  </cols>
  <sheetData>
    <row r="1">
      <c r="A1" s="1" t="inlineStr">
        <is>
          <t>ÚTMUTATÓ A TÚLÓRA NYILVÁNTARTÁS HASZNÁLATÁHOZ</t>
        </is>
      </c>
    </row>
    <row r="2"/>
    <row r="3">
      <c r="A3" s="22" t="inlineStr">
        <is>
          <t>Terület</t>
        </is>
      </c>
      <c r="B3" s="22" t="inlineStr">
        <is>
          <t>Leírás</t>
        </is>
      </c>
    </row>
    <row r="4" ht="45" customHeight="1">
      <c r="A4" s="25" t="inlineStr">
        <is>
          <t>Dolgozók munkalap</t>
        </is>
      </c>
      <c r="B4" s="26" t="inlineStr">
        <is>
          <t>Itt kell rögzíteni a dolgozók alapadatait: dolgozói kód, név, beosztás, alap óradíj. Ezekre az adatokra hivatkoznak az Adatok munkalapon lévő VLOOKUP képletek, ezért a kódoknak egyedinek kell lenniük.</t>
        </is>
      </c>
    </row>
    <row r="5" ht="45" customHeight="1">
      <c r="A5" s="27" t="inlineStr">
        <is>
          <t>Adatok munkalap</t>
        </is>
      </c>
      <c r="B5" s="28" t="inlineStr">
        <is>
          <t>A napi túlóra bejegyzéseket itt kell rögzíteni. A sárga hátterű cellák (dolgozói kód, dátum, nap típusa, munkakezdés/befejezés, normál munkaidő, jóváhagyás) szerkeszthetők, a többi mező automatikusan számol.</t>
        </is>
      </c>
    </row>
    <row r="6" ht="45" customHeight="1">
      <c r="A6" s="25" t="inlineStr">
        <is>
          <t>Nap típusa oszlop</t>
        </is>
      </c>
      <c r="B6" s="26" t="inlineStr">
        <is>
          <t>Legördülő listából választható: Hétköznap, Hétvége, Ünnepnap. Ez határozza meg a túlóra szorzót (hétköznap 1,5x, hétvége és ünnepnap 2x a magyar munkajog szerinti gyakorlat alapján).</t>
        </is>
      </c>
    </row>
    <row r="7" ht="45" customHeight="1">
      <c r="A7" s="27" t="inlineStr">
        <is>
          <t>Ledolgozott óra</t>
        </is>
      </c>
      <c r="B7" s="28" t="inlineStr">
        <is>
          <t>Automatikusan számolja a munkakezdés és munka vége időpontok különbségéből.</t>
        </is>
      </c>
    </row>
    <row r="8" ht="45" customHeight="1">
      <c r="A8" s="25" t="inlineStr">
        <is>
          <t>Túlóra (óra)</t>
        </is>
      </c>
      <c r="B8" s="26" t="inlineStr">
        <is>
          <t>A ledolgozott óra és a normál munkaidő (jellemzően 8 óra) különbsége, minimum nulla (MAX függvény).</t>
        </is>
      </c>
    </row>
    <row r="9" ht="45" customHeight="1">
      <c r="A9" s="27" t="inlineStr">
        <is>
          <t>Túlóra díjazás</t>
        </is>
      </c>
      <c r="B9" s="28" t="inlineStr">
        <is>
          <t>A túlóra órák, a szorzó és az alap óradíj szorzata, kerekítve (ROUND függvény).</t>
        </is>
      </c>
    </row>
    <row r="10" ht="45" customHeight="1">
      <c r="A10" s="25" t="inlineStr">
        <is>
          <t>Jóváhagyva oszlop</t>
        </is>
      </c>
      <c r="B10" s="26" t="inlineStr">
        <is>
          <t>Legördülő listából választható: Igen / Nem. Zölddel jelöli a jóváhagyott, pirossal az elutasított bejegyzéseket a feltételes formázás segítségével.</t>
        </is>
      </c>
    </row>
    <row r="11" ht="45" customHeight="1">
      <c r="A11" s="27" t="inlineStr">
        <is>
          <t>Összesítő munkalap</t>
        </is>
      </c>
      <c r="B11" s="28" t="inlineStr">
        <is>
          <t>Automatikus kimutatás dolgozónkénti túlóra órákról és kifizetésekről (SUMIF, COUNTIF), kulcsmutatókkal (SUM, AVERAGE, INDEX/MATCH) és két diagrammal (oszlop- és kördiagram).</t>
        </is>
      </c>
    </row>
    <row r="12" ht="45" customHeight="1">
      <c r="A12" s="25" t="inlineStr">
        <is>
          <t>Diagramok</t>
        </is>
      </c>
      <c r="B12" s="26" t="inlineStr">
        <is>
          <t>Az oszlopdiagram dolgozónkénti túlóra órákat mutat, a kördiagram a túlóra nap típusa szerinti megoszlását szemlélteti, segítve a HR és bérszámfejtési elemzést.</t>
        </is>
      </c>
    </row>
    <row r="13" ht="45" customHeight="1">
      <c r="A13" s="27" t="inlineStr">
        <is>
          <t>NAV / munkajogi megjegyzés</t>
        </is>
      </c>
      <c r="B13" s="28" t="inlineStr">
        <is>
          <t>A túlóra díjazás alapja a Munka Törvénykönyve szerinti pótlék mértéke; a bemutatott szorzók tájékoztató jellegűek, a tényleges kollektív szerződés vagy munkaszerződés eltérhet.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2026-07-14T08:16:56Z</dcterms:created>
  <dcterms:modified xmlns:dcterms="http://purl.org/dc/terms/" xmlns:xsi="http://www.w3.org/2001/XMLSchema-instance" xsi:type="dcterms:W3CDTF">2026-07-14T08:16:56Z</dcterms:modified>
</cp:coreProperties>
</file>