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zámlák" sheetId="1" state="visible" r:id="rId1"/>
    <sheet xmlns:r="http://schemas.openxmlformats.org/officeDocument/2006/relationships" name="Összesítő" sheetId="2" state="visible" r:id="rId2"/>
    <sheet xmlns:r="http://schemas.openxmlformats.org/officeDocument/2006/relationships" name="Útmutató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.MM.DD."/>
    <numFmt numFmtId="165" formatCode="# ##0 &quot;Ft&quot;"/>
    <numFmt numFmtId="166" formatCode="0 &quot;nap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b val="1"/>
      <color rgb="00006100"/>
      <sz val="10"/>
    </font>
    <font>
      <name val="Calibri"/>
      <b val="1"/>
      <color rgb="009C0006"/>
      <sz val="10"/>
    </font>
  </fonts>
  <fills count="12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BF5FB"/>
      </patternFill>
    </fill>
    <fill>
      <patternFill patternType="solid">
        <fgColor rgb="001A6BAD"/>
      </patternFill>
    </fill>
    <fill>
      <patternFill patternType="solid">
        <fgColor rgb="000F766E"/>
      </patternFill>
    </fill>
    <fill>
      <patternFill patternType="solid">
        <fgColor rgb="008B0000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FCCCC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9" fontId="3" fillId="4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165" fontId="5" fillId="6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165" fontId="7" fillId="2" borderId="1" applyAlignment="1" pivotButton="0" quotePrefix="0" xfId="0">
      <alignment horizontal="center" vertical="center"/>
    </xf>
    <xf numFmtId="165" fontId="7" fillId="6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" fontId="7" fillId="2" borderId="1" applyAlignment="1" pivotButton="0" quotePrefix="0" xfId="0">
      <alignment horizontal="center" vertical="center"/>
    </xf>
    <xf numFmtId="1" fontId="7" fillId="8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6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0" fontId="8" fillId="9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center" vertical="center"/>
    </xf>
    <xf numFmtId="165" fontId="3" fillId="9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right" vertical="center"/>
    </xf>
    <xf numFmtId="0" fontId="4" fillId="10" borderId="1" applyAlignment="1" pivotButton="0" quotePrefix="0" xfId="0">
      <alignment horizontal="left" vertical="center"/>
    </xf>
    <xf numFmtId="0" fontId="3" fillId="10" borderId="1" applyAlignment="1" pivotButton="0" quotePrefix="0" xfId="0">
      <alignment horizontal="center" vertical="center"/>
    </xf>
    <xf numFmtId="165" fontId="3" fillId="10" borderId="1" applyAlignment="1" pivotButton="0" quotePrefix="0" xfId="0">
      <alignment horizontal="right" vertical="center"/>
    </xf>
    <xf numFmtId="0" fontId="9" fillId="11" borderId="1" applyAlignment="1" pivotButton="0" quotePrefix="0" xfId="0">
      <alignment horizontal="left" vertical="center"/>
    </xf>
    <xf numFmtId="0" fontId="3" fillId="11" borderId="1" applyAlignment="1" pivotButton="0" quotePrefix="0" xfId="0">
      <alignment horizontal="center" vertical="center"/>
    </xf>
    <xf numFmtId="165" fontId="3" fillId="11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5" fontId="5" fillId="6" borderId="1" applyAlignment="1" pivotButton="0" quotePrefix="0" xfId="0">
      <alignment horizontal="center" vertical="center"/>
    </xf>
    <xf numFmtId="165" fontId="7" fillId="2" borderId="1" applyAlignment="1" pivotButton="0" quotePrefix="0" xfId="0">
      <alignment horizontal="center" vertical="center"/>
    </xf>
    <xf numFmtId="165" fontId="7" fillId="6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right" vertical="center"/>
    </xf>
    <xf numFmtId="165" fontId="3" fillId="9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165" fontId="3" fillId="10" borderId="1" applyAlignment="1" pivotButton="0" quotePrefix="0" xfId="0">
      <alignment horizontal="right" vertical="center"/>
    </xf>
    <xf numFmtId="165" fontId="3" fillId="11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name val="Calibri"/>
        <b val="1"/>
        <color rgb="009C0006"/>
        <sz val="10"/>
      </font>
      <fill>
        <patternFill patternType="solid">
          <fgColor rgb="00FFCCCC"/>
        </patternFill>
      </fill>
    </dxf>
    <dxf>
      <font>
        <name val="Calibri"/>
        <b val="1"/>
        <color rgb="00006100"/>
        <sz val="10"/>
      </font>
      <fill>
        <patternFill patternType="solid">
          <fgColor rgb="00C6EFCE"/>
        </patternFill>
      </fill>
    </dxf>
    <dxf>
      <fill>
        <patternFill patternType="solid">
          <f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Havi Bruttó Árbevétel (Ft)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'Összesítő'!D14</f>
            </strRef>
          </tx>
          <spPr>
            <a:solidFill xmlns:a="http://schemas.openxmlformats.org/drawingml/2006/main">
              <a:srgbClr val="0F4C81"/>
            </a:solidFill>
            <a:ln xmlns:a="http://schemas.openxmlformats.org/drawingml/2006/main">
              <a:prstDash val="solid"/>
            </a:ln>
          </spPr>
          <cat>
            <numRef>
              <f>'Összesítő'!$A$15:$A$20</f>
            </numRef>
          </cat>
          <val>
            <numRef>
              <f>'Összesítő'!$D$15:$D$20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Hónap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Összeg (Ft)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Vevőtípusok Aránya</a:t>
            </a:r>
          </a:p>
        </rich>
      </tx>
    </title>
    <plotArea>
      <pieChart>
        <varyColors val="1"/>
        <ser>
          <idx val="0"/>
          <order val="0"/>
          <tx>
            <strRef>
              <f>'Összesítő'!B7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4C8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A6BAD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cat>
            <numRef>
              <f>'Összesítő'!$A$8:$A$10</f>
            </numRef>
          </cat>
          <val>
            <numRef>
              <f>'Összesítő'!$B$8:$B$10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5" customWidth="1" min="2" max="2"/>
    <col width="17" customWidth="1" min="3" max="3"/>
    <col width="14" customWidth="1" min="4" max="4"/>
    <col width="18" customWidth="1" min="5" max="5"/>
    <col width="16" customWidth="1" min="6" max="6"/>
    <col width="16" customWidth="1" min="7" max="7"/>
    <col width="16" customWidth="1" min="8" max="8"/>
    <col width="24" customWidth="1" min="9" max="9"/>
    <col width="14" customWidth="1" min="10" max="10"/>
    <col width="10" customWidth="1" min="11" max="11"/>
    <col width="14" customWidth="1" min="12" max="12"/>
    <col width="14" customWidth="1" min="13" max="13"/>
    <col width="13" customWidth="1" min="14" max="14"/>
    <col width="17" customWidth="1" min="15" max="15"/>
    <col width="16" customWidth="1" min="16" max="16"/>
    <col width="20" customWidth="1" min="17" max="17"/>
  </cols>
  <sheetData>
    <row r="1" ht="32" customHeight="1">
      <c r="A1" s="1" t="inlineStr">
        <is>
          <t>SZÁMLA NYILVÁNTARTÓ – 2026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  <c r="K1" s="28" t="n"/>
      <c r="L1" s="28" t="n"/>
      <c r="M1" s="28" t="n"/>
      <c r="N1" s="28" t="n"/>
      <c r="O1" s="28" t="n"/>
      <c r="P1" s="28" t="n"/>
      <c r="Q1" s="29" t="n"/>
    </row>
    <row r="2" ht="26" customHeight="1">
      <c r="A2" s="2" t="inlineStr">
        <is>
          <t>Számlaszám</t>
        </is>
      </c>
      <c r="B2" s="2" t="inlineStr">
        <is>
          <t>Számla dátuma</t>
        </is>
      </c>
      <c r="C2" s="2" t="inlineStr">
        <is>
          <t>Teljesítés dátuma</t>
        </is>
      </c>
      <c r="D2" s="2" t="inlineStr">
        <is>
          <t>Esedékesség</t>
        </is>
      </c>
      <c r="E2" s="2" t="inlineStr">
        <is>
          <t>Vevő neve</t>
        </is>
      </c>
      <c r="F2" s="2" t="inlineStr">
        <is>
          <t>Vevő típusa</t>
        </is>
      </c>
      <c r="G2" s="2" t="inlineStr">
        <is>
          <t>Vevő városa</t>
        </is>
      </c>
      <c r="H2" s="2" t="inlineStr">
        <is>
          <t>Adószám</t>
        </is>
      </c>
      <c r="I2" s="2" t="inlineStr">
        <is>
          <t>Tétel megnevezése</t>
        </is>
      </c>
      <c r="J2" s="2" t="inlineStr">
        <is>
          <t>Nettó összeg</t>
        </is>
      </c>
      <c r="K2" s="2" t="inlineStr">
        <is>
          <t>ÁFA kulcs</t>
        </is>
      </c>
      <c r="L2" s="2" t="inlineStr">
        <is>
          <t>ÁFA összege</t>
        </is>
      </c>
      <c r="M2" s="2" t="inlineStr">
        <is>
          <t>Bruttó összeg</t>
        </is>
      </c>
      <c r="N2" s="2" t="inlineStr">
        <is>
          <t>Fizetési mód</t>
        </is>
      </c>
      <c r="O2" s="2" t="inlineStr">
        <is>
          <t>Fizetési státusz</t>
        </is>
      </c>
      <c r="P2" s="2" t="inlineStr">
        <is>
          <t>Késedelmes napok</t>
        </is>
      </c>
      <c r="Q2" s="2" t="inlineStr">
        <is>
          <t>Megjegyzés</t>
        </is>
      </c>
    </row>
    <row r="3" ht="20" customHeight="1">
      <c r="A3" s="3" t="inlineStr">
        <is>
          <t>SZ-2026-001</t>
        </is>
      </c>
      <c r="B3" s="59" t="n">
        <v>46027</v>
      </c>
      <c r="C3" s="59" t="n">
        <v>46027</v>
      </c>
      <c r="D3" s="59" t="n">
        <v>46035</v>
      </c>
      <c r="E3" s="3" t="inlineStr">
        <is>
          <t>Nagy Péter Kft.</t>
        </is>
      </c>
      <c r="F3" s="5" t="inlineStr">
        <is>
          <t>Kft.</t>
        </is>
      </c>
      <c r="G3" s="5" t="inlineStr">
        <is>
          <t>Budapest</t>
        </is>
      </c>
      <c r="H3" s="5" t="inlineStr">
        <is>
          <t>12345678-2-41</t>
        </is>
      </c>
      <c r="I3" s="3" t="inlineStr">
        <is>
          <t>Weboldal fejlesztés</t>
        </is>
      </c>
      <c r="J3" s="60" t="n">
        <v>180000</v>
      </c>
      <c r="K3" s="7" t="n">
        <v>0.27</v>
      </c>
      <c r="L3" s="61">
        <f>IF(J3*K3&gt;0,J3*K3,0)</f>
        <v/>
      </c>
      <c r="M3" s="61">
        <f>J3+L3</f>
        <v/>
      </c>
      <c r="N3" s="9" t="inlineStr">
        <is>
          <t>Átutalás</t>
        </is>
      </c>
      <c r="O3" s="5">
        <f>IF(D3="","",IF(TODAY()&gt;D3,IF(M3&gt;0,"Késedelmes","Rendezett"),"Határidőn belül"))</f>
        <v/>
      </c>
      <c r="P3" s="62">
        <f>IFERROR(IF(TODAY()&gt;D3,TODAY()-D3,0),0)</f>
        <v/>
      </c>
      <c r="Q3" s="3" t="inlineStr"/>
    </row>
    <row r="4" ht="20" customHeight="1">
      <c r="A4" s="11" t="inlineStr">
        <is>
          <t>SZ-2026-002</t>
        </is>
      </c>
      <c r="B4" s="63" t="n">
        <v>46040</v>
      </c>
      <c r="C4" s="63" t="n">
        <v>46040</v>
      </c>
      <c r="D4" s="63" t="n">
        <v>46048</v>
      </c>
      <c r="E4" s="11" t="inlineStr">
        <is>
          <t>Kovács Anna</t>
        </is>
      </c>
      <c r="F4" s="13" t="inlineStr">
        <is>
          <t>egyéni vállalkozó</t>
        </is>
      </c>
      <c r="G4" s="13" t="inlineStr">
        <is>
          <t>Debrecen</t>
        </is>
      </c>
      <c r="H4" s="13" t="inlineStr">
        <is>
          <t>87654321-1-09</t>
        </is>
      </c>
      <c r="I4" s="11" t="inlineStr">
        <is>
          <t>Grafikai tervezés</t>
        </is>
      </c>
      <c r="J4" s="60" t="n">
        <v>95000</v>
      </c>
      <c r="K4" s="7" t="n">
        <v>0.27</v>
      </c>
      <c r="L4" s="64">
        <f>IF(J4*K4&gt;0,J4*K4,0)</f>
        <v/>
      </c>
      <c r="M4" s="64">
        <f>J4+L4</f>
        <v/>
      </c>
      <c r="N4" s="9" t="inlineStr">
        <is>
          <t>Átutalás</t>
        </is>
      </c>
      <c r="O4" s="13">
        <f>IF(D4="","",IF(TODAY()&gt;D4,IF(M4&gt;0,"Késedelmes","Rendezett"),"Határidőn belül"))</f>
        <v/>
      </c>
      <c r="P4" s="65">
        <f>IFERROR(IF(TODAY()&gt;D4,TODAY()-D4,0),0)</f>
        <v/>
      </c>
      <c r="Q4" s="11" t="inlineStr"/>
    </row>
    <row r="5" ht="20" customHeight="1">
      <c r="A5" s="3" t="inlineStr">
        <is>
          <t>SZ-2026-003</t>
        </is>
      </c>
      <c r="B5" s="59" t="n">
        <v>46056</v>
      </c>
      <c r="C5" s="59" t="n">
        <v>46056</v>
      </c>
      <c r="D5" s="59" t="n">
        <v>46064</v>
      </c>
      <c r="E5" s="3" t="inlineStr">
        <is>
          <t>Szabó és Társa Bt.</t>
        </is>
      </c>
      <c r="F5" s="5" t="inlineStr">
        <is>
          <t>Bt.</t>
        </is>
      </c>
      <c r="G5" s="5" t="inlineStr">
        <is>
          <t>Szeged</t>
        </is>
      </c>
      <c r="H5" s="5" t="inlineStr">
        <is>
          <t>11223344-2-06</t>
        </is>
      </c>
      <c r="I5" s="3" t="inlineStr">
        <is>
          <t>Marketing tanácsadás</t>
        </is>
      </c>
      <c r="J5" s="60" t="n">
        <v>150000</v>
      </c>
      <c r="K5" s="7" t="n">
        <v>0.27</v>
      </c>
      <c r="L5" s="61">
        <f>IF(J5*K5&gt;0,J5*K5,0)</f>
        <v/>
      </c>
      <c r="M5" s="61">
        <f>J5+L5</f>
        <v/>
      </c>
      <c r="N5" s="9" t="inlineStr">
        <is>
          <t>Átutalás</t>
        </is>
      </c>
      <c r="O5" s="5">
        <f>IF(D5="","",IF(TODAY()&gt;D5,IF(M5&gt;0,"Késedelmes","Rendezett"),"Határidőn belül"))</f>
        <v/>
      </c>
      <c r="P5" s="62">
        <f>IFERROR(IF(TODAY()&gt;D5,TODAY()-D5,0),0)</f>
        <v/>
      </c>
      <c r="Q5" s="3" t="inlineStr"/>
    </row>
    <row r="6" ht="20" customHeight="1">
      <c r="A6" s="11" t="inlineStr">
        <is>
          <t>SZ-2026-004</t>
        </is>
      </c>
      <c r="B6" s="63" t="n">
        <v>46073</v>
      </c>
      <c r="C6" s="63" t="n">
        <v>46073</v>
      </c>
      <c r="D6" s="63" t="n">
        <v>46083</v>
      </c>
      <c r="E6" s="11" t="inlineStr">
        <is>
          <t>Tóth Erzsébet Kft.</t>
        </is>
      </c>
      <c r="F6" s="13" t="inlineStr">
        <is>
          <t>Kft.</t>
        </is>
      </c>
      <c r="G6" s="13" t="inlineStr">
        <is>
          <t>Miskolc</t>
        </is>
      </c>
      <c r="H6" s="13" t="inlineStr">
        <is>
          <t>55667788-2-05</t>
        </is>
      </c>
      <c r="I6" s="11" t="inlineStr">
        <is>
          <t>Könyvelési szolgáltatás</t>
        </is>
      </c>
      <c r="J6" s="60" t="n">
        <v>120000</v>
      </c>
      <c r="K6" s="7" t="n">
        <v>0.27</v>
      </c>
      <c r="L6" s="64">
        <f>IF(J6*K6&gt;0,J6*K6,0)</f>
        <v/>
      </c>
      <c r="M6" s="64">
        <f>J6+L6</f>
        <v/>
      </c>
      <c r="N6" s="9" t="inlineStr">
        <is>
          <t>Átutalás</t>
        </is>
      </c>
      <c r="O6" s="13">
        <f>IF(D6="","",IF(TODAY()&gt;D6,IF(M6&gt;0,"Késedelmes","Rendezett"),"Határidőn belül"))</f>
        <v/>
      </c>
      <c r="P6" s="65">
        <f>IFERROR(IF(TODAY()&gt;D6,TODAY()-D6,0),0)</f>
        <v/>
      </c>
      <c r="Q6" s="11" t="inlineStr"/>
    </row>
    <row r="7" ht="20" customHeight="1">
      <c r="A7" s="3" t="inlineStr">
        <is>
          <t>SZ-2026-005</t>
        </is>
      </c>
      <c r="B7" s="59" t="n">
        <v>46087</v>
      </c>
      <c r="C7" s="59" t="n">
        <v>46087</v>
      </c>
      <c r="D7" s="59" t="n">
        <v>46095</v>
      </c>
      <c r="E7" s="3" t="inlineStr">
        <is>
          <t>Horváth Zoltán</t>
        </is>
      </c>
      <c r="F7" s="5" t="inlineStr">
        <is>
          <t>egyéni vállalkozó</t>
        </is>
      </c>
      <c r="G7" s="5" t="inlineStr">
        <is>
          <t>Pécs</t>
        </is>
      </c>
      <c r="H7" s="5" t="inlineStr">
        <is>
          <t>99887766-1-02</t>
        </is>
      </c>
      <c r="I7" s="3" t="inlineStr">
        <is>
          <t>Fotózás</t>
        </is>
      </c>
      <c r="J7" s="60" t="n">
        <v>85000</v>
      </c>
      <c r="K7" s="7" t="n">
        <v>0.27</v>
      </c>
      <c r="L7" s="61">
        <f>IF(J7*K7&gt;0,J7*K7,0)</f>
        <v/>
      </c>
      <c r="M7" s="61">
        <f>J7+L7</f>
        <v/>
      </c>
      <c r="N7" s="9" t="inlineStr">
        <is>
          <t>Készpénz</t>
        </is>
      </c>
      <c r="O7" s="5">
        <f>IF(D7="","",IF(TODAY()&gt;D7,IF(M7&gt;0,"Késedelmes","Rendezett"),"Határidőn belül"))</f>
        <v/>
      </c>
      <c r="P7" s="62">
        <f>IFERROR(IF(TODAY()&gt;D7,TODAY()-D7,0),0)</f>
        <v/>
      </c>
      <c r="Q7" s="3" t="inlineStr"/>
    </row>
    <row r="8" ht="20" customHeight="1">
      <c r="A8" s="11" t="inlineStr">
        <is>
          <t>SZ-2026-006</t>
        </is>
      </c>
      <c r="B8" s="63" t="n">
        <v>46100</v>
      </c>
      <c r="C8" s="63" t="n">
        <v>46100</v>
      </c>
      <c r="D8" s="63" t="n">
        <v>46110</v>
      </c>
      <c r="E8" s="11" t="inlineStr">
        <is>
          <t>Kiss Mária Kft.</t>
        </is>
      </c>
      <c r="F8" s="13" t="inlineStr">
        <is>
          <t>Kft.</t>
        </is>
      </c>
      <c r="G8" s="13" t="inlineStr">
        <is>
          <t>Győr</t>
        </is>
      </c>
      <c r="H8" s="13" t="inlineStr">
        <is>
          <t>44556677-2-08</t>
        </is>
      </c>
      <c r="I8" s="11" t="inlineStr">
        <is>
          <t>Informatikai support</t>
        </is>
      </c>
      <c r="J8" s="60" t="n">
        <v>210000</v>
      </c>
      <c r="K8" s="7" t="n">
        <v>0.27</v>
      </c>
      <c r="L8" s="64">
        <f>IF(J8*K8&gt;0,J8*K8,0)</f>
        <v/>
      </c>
      <c r="M8" s="64">
        <f>J8+L8</f>
        <v/>
      </c>
      <c r="N8" s="9" t="inlineStr">
        <is>
          <t>Átutalás</t>
        </is>
      </c>
      <c r="O8" s="13">
        <f>IF(D8="","",IF(TODAY()&gt;D8,IF(M8&gt;0,"Késedelmes","Rendezett"),"Határidőn belül"))</f>
        <v/>
      </c>
      <c r="P8" s="65">
        <f>IFERROR(IF(TODAY()&gt;D8,TODAY()-D8,0),0)</f>
        <v/>
      </c>
      <c r="Q8" s="11" t="inlineStr"/>
    </row>
    <row r="9" ht="20" customHeight="1">
      <c r="A9" s="3" t="inlineStr">
        <is>
          <t>SZ-2026-007</t>
        </is>
      </c>
      <c r="B9" s="59" t="n">
        <v>46114</v>
      </c>
      <c r="C9" s="59" t="n">
        <v>46114</v>
      </c>
      <c r="D9" s="59" t="n">
        <v>46127</v>
      </c>
      <c r="E9" s="3" t="inlineStr">
        <is>
          <t>Varga István Bt.</t>
        </is>
      </c>
      <c r="F9" s="5" t="inlineStr">
        <is>
          <t>Bt.</t>
        </is>
      </c>
      <c r="G9" s="5" t="inlineStr">
        <is>
          <t>Nyíregyháza</t>
        </is>
      </c>
      <c r="H9" s="5" t="inlineStr">
        <is>
          <t>33221100-2-15</t>
        </is>
      </c>
      <c r="I9" s="3" t="inlineStr">
        <is>
          <t>Szaktanácsadás</t>
        </is>
      </c>
      <c r="J9" s="60" t="n">
        <v>130000</v>
      </c>
      <c r="K9" s="7" t="n">
        <v>0.18</v>
      </c>
      <c r="L9" s="61">
        <f>IF(J9*K9&gt;0,J9*K9,0)</f>
        <v/>
      </c>
      <c r="M9" s="61">
        <f>J9+L9</f>
        <v/>
      </c>
      <c r="N9" s="9" t="inlineStr">
        <is>
          <t>Átutalás</t>
        </is>
      </c>
      <c r="O9" s="5">
        <f>IF(D9="","",IF(TODAY()&gt;D9,IF(M9&gt;0,"Késedelmes","Rendezett"),"Határidőn belül"))</f>
        <v/>
      </c>
      <c r="P9" s="62">
        <f>IFERROR(IF(TODAY()&gt;D9,TODAY()-D9,0),0)</f>
        <v/>
      </c>
      <c r="Q9" s="3" t="inlineStr"/>
    </row>
    <row r="10" ht="20" customHeight="1">
      <c r="A10" s="11" t="inlineStr">
        <is>
          <t>SZ-2026-008</t>
        </is>
      </c>
      <c r="B10" s="63" t="n">
        <v>46129</v>
      </c>
      <c r="C10" s="63" t="n">
        <v>46129</v>
      </c>
      <c r="D10" s="63" t="n">
        <v>46137</v>
      </c>
      <c r="E10" s="11" t="inlineStr">
        <is>
          <t>Németh Judit</t>
        </is>
      </c>
      <c r="F10" s="13" t="inlineStr">
        <is>
          <t>egyéni vállalkozó</t>
        </is>
      </c>
      <c r="G10" s="13" t="inlineStr">
        <is>
          <t>Kecskemét</t>
        </is>
      </c>
      <c r="H10" s="13" t="inlineStr">
        <is>
          <t>77889900-1-03</t>
        </is>
      </c>
      <c r="I10" s="11" t="inlineStr">
        <is>
          <t>Fordítás</t>
        </is>
      </c>
      <c r="J10" s="60" t="n">
        <v>75000</v>
      </c>
      <c r="K10" s="7" t="n">
        <v>0.05</v>
      </c>
      <c r="L10" s="64">
        <f>IF(J10*K10&gt;0,J10*K10,0)</f>
        <v/>
      </c>
      <c r="M10" s="64">
        <f>J10+L10</f>
        <v/>
      </c>
      <c r="N10" s="9" t="inlineStr">
        <is>
          <t>Készpénz</t>
        </is>
      </c>
      <c r="O10" s="13">
        <f>IF(D10="","",IF(TODAY()&gt;D10,IF(M10&gt;0,"Késedelmes","Rendezett"),"Határidőn belül"))</f>
        <v/>
      </c>
      <c r="P10" s="65">
        <f>IFERROR(IF(TODAY()&gt;D10,TODAY()-D10,0),0)</f>
        <v/>
      </c>
      <c r="Q10" s="11" t="inlineStr"/>
    </row>
    <row r="11" ht="20" customHeight="1">
      <c r="A11" s="3" t="inlineStr">
        <is>
          <t>SZ-2026-009</t>
        </is>
      </c>
      <c r="B11" s="59" t="n">
        <v>46150</v>
      </c>
      <c r="C11" s="59" t="n">
        <v>46150</v>
      </c>
      <c r="D11" s="59" t="n">
        <v>46160</v>
      </c>
      <c r="E11" s="3" t="inlineStr">
        <is>
          <t>Farkas Tamás Kft.</t>
        </is>
      </c>
      <c r="F11" s="5" t="inlineStr">
        <is>
          <t>Kft.</t>
        </is>
      </c>
      <c r="G11" s="5" t="inlineStr">
        <is>
          <t>Székesfehérvár</t>
        </is>
      </c>
      <c r="H11" s="5" t="inlineStr">
        <is>
          <t>22334455-2-07</t>
        </is>
      </c>
      <c r="I11" s="3" t="inlineStr">
        <is>
          <t>IT karbantartás</t>
        </is>
      </c>
      <c r="J11" s="60" t="n">
        <v>165000</v>
      </c>
      <c r="K11" s="7" t="n">
        <v>0.27</v>
      </c>
      <c r="L11" s="61">
        <f>IF(J11*K11&gt;0,J11*K11,0)</f>
        <v/>
      </c>
      <c r="M11" s="61">
        <f>J11+L11</f>
        <v/>
      </c>
      <c r="N11" s="9" t="inlineStr">
        <is>
          <t>Átutalás</t>
        </is>
      </c>
      <c r="O11" s="5">
        <f>IF(D11="","",IF(TODAY()&gt;D11,IF(M11&gt;0,"Késedelmes","Rendezett"),"Határidőn belül"))</f>
        <v/>
      </c>
      <c r="P11" s="62">
        <f>IFERROR(IF(TODAY()&gt;D11,TODAY()-D11,0),0)</f>
        <v/>
      </c>
      <c r="Q11" s="3" t="inlineStr"/>
    </row>
    <row r="12" ht="20" customHeight="1">
      <c r="A12" s="11" t="inlineStr">
        <is>
          <t>SZ-2026-010</t>
        </is>
      </c>
      <c r="B12" s="63" t="n">
        <v>46168</v>
      </c>
      <c r="C12" s="63" t="n">
        <v>46168</v>
      </c>
      <c r="D12" s="63" t="n">
        <v>46178</v>
      </c>
      <c r="E12" s="11" t="inlineStr">
        <is>
          <t>Balogh Éva Bt.</t>
        </is>
      </c>
      <c r="F12" s="13" t="inlineStr">
        <is>
          <t>Bt.</t>
        </is>
      </c>
      <c r="G12" s="13" t="inlineStr">
        <is>
          <t>Szombathely</t>
        </is>
      </c>
      <c r="H12" s="13" t="inlineStr">
        <is>
          <t>66778899-2-18</t>
        </is>
      </c>
      <c r="I12" s="11" t="inlineStr">
        <is>
          <t>Online oktatás</t>
        </is>
      </c>
      <c r="J12" s="60" t="n">
        <v>140000</v>
      </c>
      <c r="K12" s="7" t="n">
        <v>0.27</v>
      </c>
      <c r="L12" s="64">
        <f>IF(J12*K12&gt;0,J12*K12,0)</f>
        <v/>
      </c>
      <c r="M12" s="64">
        <f>J12+L12</f>
        <v/>
      </c>
      <c r="N12" s="9" t="inlineStr">
        <is>
          <t>Átutalás</t>
        </is>
      </c>
      <c r="O12" s="13">
        <f>IF(D12="","",IF(TODAY()&gt;D12,IF(M12&gt;0,"Késedelmes","Rendezett"),"Határidőn belül"))</f>
        <v/>
      </c>
      <c r="P12" s="65">
        <f>IFERROR(IF(TODAY()&gt;D12,TODAY()-D12,0),0)</f>
        <v/>
      </c>
      <c r="Q12" s="11" t="inlineStr"/>
    </row>
    <row r="13">
      <c r="A13" s="16" t="inlineStr">
        <is>
          <t>ÖSSZESEN</t>
        </is>
      </c>
      <c r="B13" s="17" t="n"/>
      <c r="C13" s="17" t="n"/>
      <c r="D13" s="17" t="n"/>
      <c r="E13" s="17" t="n"/>
      <c r="F13" s="17" t="n"/>
      <c r="G13" s="17" t="n"/>
      <c r="H13" s="17" t="n"/>
      <c r="I13" s="17" t="n"/>
      <c r="J13" s="66">
        <f>SUM(J3:J12)</f>
        <v/>
      </c>
      <c r="K13" s="17" t="n"/>
      <c r="L13" s="66">
        <f>SUM(L3:L12)</f>
        <v/>
      </c>
      <c r="M13" s="66">
        <f>SUM(M3:M12)</f>
        <v/>
      </c>
      <c r="N13" s="17" t="n"/>
      <c r="O13" s="17" t="n"/>
      <c r="P13" s="17" t="n"/>
      <c r="Q13" s="17" t="n"/>
    </row>
  </sheetData>
  <mergeCells count="1">
    <mergeCell ref="A1:Q1"/>
  </mergeCells>
  <conditionalFormatting sqref="O3:O12">
    <cfRule type="expression" priority="1" dxfId="0" stopIfTrue="1">
      <formula>$O3="Késedelmes"</formula>
    </cfRule>
    <cfRule type="expression" priority="2" dxfId="1" stopIfTrue="1">
      <formula>$O3="Rendezett"</formula>
    </cfRule>
    <cfRule type="expression" priority="3" dxfId="2" stopIfTrue="1">
      <formula>$O3="Határidőn belül"</formula>
    </cfRule>
  </conditionalFormatting>
  <dataValidations count="3">
    <dataValidation sqref="F3:F100" showErrorMessage="1" showInputMessage="1" allowBlank="1" type="list">
      <formula1>"Kft.,Bt.,egyéni vállalkozó,Zrt.,Nyrt."</formula1>
    </dataValidation>
    <dataValidation sqref="N3:N100" showErrorMessage="1" showInputMessage="1" allowBlank="1" type="list">
      <formula1>"Átutalás,Készpénz,Bankkártya,SEPA"</formula1>
    </dataValidation>
    <dataValidation sqref="K3:K100" showErrorMessage="1" showInputMessage="1" allowBlank="1" type="list">
      <formula1>"0.27,0.18,0.05,0"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0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 ht="32" customHeight="1">
      <c r="A1" s="1" t="inlineStr">
        <is>
          <t>SZÁMLÁK ÖSSZESÍTŐ ÉS ELEMZÉS – 2026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  <c r="K1" s="28" t="n"/>
      <c r="L1" s="29" t="n"/>
    </row>
    <row r="2"/>
    <row r="3" ht="22" customHeight="1">
      <c r="A3" s="19" t="inlineStr">
        <is>
          <t>Összes Nettó Árbevétel</t>
        </is>
      </c>
      <c r="B3" s="29" t="n"/>
      <c r="C3" s="20" t="inlineStr">
        <is>
          <t>Összes ÁFA</t>
        </is>
      </c>
      <c r="D3" s="29" t="n"/>
      <c r="E3" s="21" t="inlineStr">
        <is>
          <t>Összes Bruttó</t>
        </is>
      </c>
      <c r="F3" s="29" t="n"/>
      <c r="G3" s="19" t="inlineStr">
        <is>
          <t>Kiállított Számlák Száma</t>
        </is>
      </c>
      <c r="H3" s="29" t="n"/>
      <c r="I3" s="22" t="inlineStr">
        <is>
          <t>Késedelmes Számlák</t>
        </is>
      </c>
      <c r="J3" s="29" t="n"/>
      <c r="K3" s="20" t="inlineStr">
        <is>
          <t>Átlagos Számlaérték</t>
        </is>
      </c>
      <c r="L3" s="29" t="n"/>
    </row>
    <row r="4" ht="28" customHeight="1">
      <c r="A4" s="67">
        <f>SUM(Számlák!J3:J12)</f>
        <v/>
      </c>
      <c r="B4" s="29" t="n"/>
      <c r="C4" s="68">
        <f>SUM(Számlák!L3:L12)</f>
        <v/>
      </c>
      <c r="D4" s="29" t="n"/>
      <c r="E4" s="69">
        <f>SUM(Számlák!M3:M12)</f>
        <v/>
      </c>
      <c r="F4" s="29" t="n"/>
      <c r="G4" s="26">
        <f>COUNTA(Számlák!A3:A12)</f>
        <v/>
      </c>
      <c r="H4" s="29" t="n"/>
      <c r="I4" s="27">
        <f>COUNTIF(Számlák!O3:O12,"Késedelmes")</f>
        <v/>
      </c>
      <c r="J4" s="29" t="n"/>
      <c r="K4" s="68">
        <f>IFERROR(AVERAGE(Számlák!M3:M12),0)</f>
        <v/>
      </c>
      <c r="L4" s="29" t="n"/>
    </row>
    <row r="5" ht="10" customHeight="1"/>
    <row r="6" ht="22" customHeight="1">
      <c r="A6" s="2" t="inlineStr">
        <is>
          <t>VEVŐTÍPUS SZERINTI BONTÁS</t>
        </is>
      </c>
      <c r="B6" s="28" t="n"/>
      <c r="C6" s="28" t="n"/>
      <c r="D6" s="29" t="n"/>
      <c r="F6" s="2" t="inlineStr">
        <is>
          <t>FIZETÉSI STÁTUSZ</t>
        </is>
      </c>
      <c r="G6" s="28" t="n"/>
      <c r="H6" s="29" t="n"/>
    </row>
    <row r="7" ht="20" customHeight="1">
      <c r="A7" s="30" t="inlineStr">
        <is>
          <t>Vevő típusa</t>
        </is>
      </c>
      <c r="B7" s="30" t="inlineStr">
        <is>
          <t>Számlák száma</t>
        </is>
      </c>
      <c r="C7" s="30" t="inlineStr">
        <is>
          <t>Nettó összeg</t>
        </is>
      </c>
      <c r="D7" s="30" t="inlineStr">
        <is>
          <t>Bruttó összeg</t>
        </is>
      </c>
      <c r="F7" s="30" t="inlineStr">
        <is>
          <t>Státusz</t>
        </is>
      </c>
      <c r="G7" s="30" t="inlineStr">
        <is>
          <t>Számlák száma</t>
        </is>
      </c>
      <c r="H7" s="30" t="inlineStr">
        <is>
          <t>Bruttó összeg</t>
        </is>
      </c>
    </row>
    <row r="8" ht="20" customHeight="1">
      <c r="A8" s="31" t="inlineStr">
        <is>
          <t>Kft.</t>
        </is>
      </c>
      <c r="B8" s="13">
        <f>COUNTIF(Számlák!F3:F12,A8)</f>
        <v/>
      </c>
      <c r="C8" s="70">
        <f>IFERROR(SUMIF(Számlák!F3:F12,A8,Számlák!J3:J12),0)</f>
        <v/>
      </c>
      <c r="D8" s="70">
        <f>IFERROR(SUMIF(Számlák!F3:F12,A8,Számlák!M3:M12),0)</f>
        <v/>
      </c>
      <c r="F8" s="33" t="inlineStr">
        <is>
          <t>Rendezett</t>
        </is>
      </c>
      <c r="G8" s="34">
        <f>COUNTIF(Számlák!O3:O12,F8)</f>
        <v/>
      </c>
      <c r="H8" s="71">
        <f>IFERROR(SUMIF(Számlák!O3:O12,F8,Számlák!M3:M12),0)</f>
        <v/>
      </c>
    </row>
    <row r="9" ht="20" customHeight="1">
      <c r="A9" s="36" t="inlineStr">
        <is>
          <t>Bt.</t>
        </is>
      </c>
      <c r="B9" s="5">
        <f>COUNTIF(Számlák!F3:F12,A9)</f>
        <v/>
      </c>
      <c r="C9" s="72">
        <f>IFERROR(SUMIF(Számlák!F3:F12,A9,Számlák!J3:J12),0)</f>
        <v/>
      </c>
      <c r="D9" s="72">
        <f>IFERROR(SUMIF(Számlák!F3:F12,A9,Számlák!M3:M12),0)</f>
        <v/>
      </c>
      <c r="F9" s="38" t="inlineStr">
        <is>
          <t>Határidőn belül</t>
        </is>
      </c>
      <c r="G9" s="39">
        <f>COUNTIF(Számlák!O3:O12,F9)</f>
        <v/>
      </c>
      <c r="H9" s="73">
        <f>IFERROR(SUMIF(Számlák!O3:O12,F9,Számlák!M3:M12),0)</f>
        <v/>
      </c>
    </row>
    <row r="10" ht="20" customHeight="1">
      <c r="A10" s="31" t="inlineStr">
        <is>
          <t>egyéni vállalkozó</t>
        </is>
      </c>
      <c r="B10" s="13">
        <f>COUNTIF(Számlák!F3:F12,A10)</f>
        <v/>
      </c>
      <c r="C10" s="70">
        <f>IFERROR(SUMIF(Számlák!F3:F12,A10,Számlák!J3:J12),0)</f>
        <v/>
      </c>
      <c r="D10" s="70">
        <f>IFERROR(SUMIF(Számlák!F3:F12,A10,Számlák!M3:M12),0)</f>
        <v/>
      </c>
      <c r="F10" s="41" t="inlineStr">
        <is>
          <t>Késedelmes</t>
        </is>
      </c>
      <c r="G10" s="42">
        <f>COUNTIF(Számlák!O3:O12,F10)</f>
        <v/>
      </c>
      <c r="H10" s="74">
        <f>IFERROR(SUMIF(Számlák!O3:O12,F10,Számlák!M3:M12),0)</f>
        <v/>
      </c>
    </row>
    <row r="11" ht="20" customHeight="1">
      <c r="A11" s="16" t="inlineStr">
        <is>
          <t>Összesen</t>
        </is>
      </c>
      <c r="B11" s="17">
        <f>SUM(B8:B10)</f>
        <v/>
      </c>
      <c r="C11" s="66">
        <f>SUM(C8:C10)</f>
        <v/>
      </c>
      <c r="D11" s="66">
        <f>SUM(D8:D10)</f>
        <v/>
      </c>
    </row>
    <row r="12"/>
    <row r="13">
      <c r="A13" s="2" t="inlineStr">
        <is>
          <t>HAVI BONTÁS</t>
        </is>
      </c>
      <c r="B13" s="28" t="n"/>
      <c r="C13" s="28" t="n"/>
      <c r="D13" s="29" t="n"/>
    </row>
    <row r="14" ht="20" customHeight="1">
      <c r="A14" s="30" t="inlineStr">
        <is>
          <t>Hónap</t>
        </is>
      </c>
      <c r="B14" s="30" t="inlineStr">
        <is>
          <t>Nettó összeg</t>
        </is>
      </c>
      <c r="C14" s="30" t="inlineStr">
        <is>
          <t>ÁFA összege</t>
        </is>
      </c>
      <c r="D14" s="30" t="inlineStr">
        <is>
          <t>Bruttó összeg</t>
        </is>
      </c>
    </row>
    <row r="15" ht="20" customHeight="1">
      <c r="A15" s="44" t="inlineStr">
        <is>
          <t>2026.01.</t>
        </is>
      </c>
      <c r="B15" s="72">
        <f>IFERROR(SUMPRODUCT((MONTH(Számlák!B3:B12)=1)*(YEAR(Számlák!B3:B12)=2026)*Számlák!J3:J12),0)</f>
        <v/>
      </c>
      <c r="C15" s="72">
        <f>IFERROR(SUMPRODUCT((MONTH(Számlák!B3:B12)=1)*(YEAR(Számlák!B3:B12)=2026)*Számlák!L3:L12),0)</f>
        <v/>
      </c>
      <c r="D15" s="72">
        <f>IFERROR(SUMPRODUCT((MONTH(Számlák!B3:B12)=1)*(YEAR(Számlák!B3:B12)=2026)*Számlák!M3:M12),0)</f>
        <v/>
      </c>
    </row>
    <row r="16" ht="20" customHeight="1">
      <c r="A16" s="45" t="inlineStr">
        <is>
          <t>2026.02.</t>
        </is>
      </c>
      <c r="B16" s="70">
        <f>IFERROR(SUMPRODUCT((MONTH(Számlák!B3:B12)=2)*(YEAR(Számlák!B3:B12)=2026)*Számlák!J3:J12),0)</f>
        <v/>
      </c>
      <c r="C16" s="70">
        <f>IFERROR(SUMPRODUCT((MONTH(Számlák!B3:B12)=2)*(YEAR(Számlák!B3:B12)=2026)*Számlák!L3:L12),0)</f>
        <v/>
      </c>
      <c r="D16" s="70">
        <f>IFERROR(SUMPRODUCT((MONTH(Számlák!B3:B12)=2)*(YEAR(Számlák!B3:B12)=2026)*Számlák!M3:M12),0)</f>
        <v/>
      </c>
    </row>
    <row r="17" ht="20" customHeight="1">
      <c r="A17" s="44" t="inlineStr">
        <is>
          <t>2026.03.</t>
        </is>
      </c>
      <c r="B17" s="72">
        <f>IFERROR(SUMPRODUCT((MONTH(Számlák!B3:B12)=3)*(YEAR(Számlák!B3:B12)=2026)*Számlák!J3:J12),0)</f>
        <v/>
      </c>
      <c r="C17" s="72">
        <f>IFERROR(SUMPRODUCT((MONTH(Számlák!B3:B12)=3)*(YEAR(Számlák!B3:B12)=2026)*Számlák!L3:L12),0)</f>
        <v/>
      </c>
      <c r="D17" s="72">
        <f>IFERROR(SUMPRODUCT((MONTH(Számlák!B3:B12)=3)*(YEAR(Számlák!B3:B12)=2026)*Számlák!M3:M12),0)</f>
        <v/>
      </c>
    </row>
    <row r="18" ht="20" customHeight="1">
      <c r="A18" s="45" t="inlineStr">
        <is>
          <t>2026.04.</t>
        </is>
      </c>
      <c r="B18" s="70">
        <f>IFERROR(SUMPRODUCT((MONTH(Számlák!B3:B12)=4)*(YEAR(Számlák!B3:B12)=2026)*Számlák!J3:J12),0)</f>
        <v/>
      </c>
      <c r="C18" s="70">
        <f>IFERROR(SUMPRODUCT((MONTH(Számlák!B3:B12)=4)*(YEAR(Számlák!B3:B12)=2026)*Számlák!L3:L12),0)</f>
        <v/>
      </c>
      <c r="D18" s="70">
        <f>IFERROR(SUMPRODUCT((MONTH(Számlák!B3:B12)=4)*(YEAR(Számlák!B3:B12)=2026)*Számlák!M3:M12),0)</f>
        <v/>
      </c>
    </row>
    <row r="19" ht="20" customHeight="1">
      <c r="A19" s="44" t="inlineStr">
        <is>
          <t>2026.05.</t>
        </is>
      </c>
      <c r="B19" s="72">
        <f>IFERROR(SUMPRODUCT((MONTH(Számlák!B3:B12)=5)*(YEAR(Számlák!B3:B12)=2026)*Számlák!J3:J12),0)</f>
        <v/>
      </c>
      <c r="C19" s="72">
        <f>IFERROR(SUMPRODUCT((MONTH(Számlák!B3:B12)=5)*(YEAR(Számlák!B3:B12)=2026)*Számlák!L3:L12),0)</f>
        <v/>
      </c>
      <c r="D19" s="72">
        <f>IFERROR(SUMPRODUCT((MONTH(Számlák!B3:B12)=5)*(YEAR(Számlák!B3:B12)=2026)*Számlák!M3:M12),0)</f>
        <v/>
      </c>
    </row>
    <row r="20" ht="20" customHeight="1">
      <c r="A20" s="45" t="inlineStr">
        <is>
          <t>2026.06.</t>
        </is>
      </c>
      <c r="B20" s="70">
        <f>IFERROR(SUMPRODUCT((MONTH(Számlák!B3:B12)=6)*(YEAR(Számlák!B3:B12)=2026)*Számlák!J3:J12),0)</f>
        <v/>
      </c>
      <c r="C20" s="70">
        <f>IFERROR(SUMPRODUCT((MONTH(Számlák!B3:B12)=6)*(YEAR(Számlák!B3:B12)=2026)*Számlák!L3:L12),0)</f>
        <v/>
      </c>
      <c r="D20" s="70">
        <f>IFERROR(SUMPRODUCT((MONTH(Számlák!B3:B12)=6)*(YEAR(Számlák!B3:B12)=2026)*Számlák!M3:M12),0)</f>
        <v/>
      </c>
    </row>
  </sheetData>
  <mergeCells count="16">
    <mergeCell ref="A1:L1"/>
    <mergeCell ref="A3:B3"/>
    <mergeCell ref="A4:B4"/>
    <mergeCell ref="C3:D3"/>
    <mergeCell ref="C4:D4"/>
    <mergeCell ref="E3:F3"/>
    <mergeCell ref="E4:F4"/>
    <mergeCell ref="G3:H3"/>
    <mergeCell ref="G4:H4"/>
    <mergeCell ref="I3:J3"/>
    <mergeCell ref="I4:J4"/>
    <mergeCell ref="K3:L3"/>
    <mergeCell ref="K4:L4"/>
    <mergeCell ref="A6:D6"/>
    <mergeCell ref="F6:H6"/>
    <mergeCell ref="A13:D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28" customWidth="1" min="2" max="2"/>
    <col width="55" customWidth="1" min="3" max="3"/>
    <col width="5" customWidth="1" min="4" max="4"/>
  </cols>
  <sheetData>
    <row r="1" ht="34" customHeight="1">
      <c r="B1" s="1" t="inlineStr">
        <is>
          <t>SZÁMLA SABLON – HASZNÁLATI ÚTMUTATÓ</t>
        </is>
      </c>
      <c r="C1" s="29" t="n"/>
    </row>
    <row r="2"/>
    <row r="3" ht="22" customHeight="1">
      <c r="B3" s="2" t="inlineStr">
        <is>
          <t>A MUNKAFÜZET FELÉPÍTÉSE</t>
        </is>
      </c>
      <c r="C3" s="29" t="n"/>
    </row>
    <row r="4" ht="38" customHeight="1">
      <c r="B4" s="46" t="inlineStr">
        <is>
          <t>Számlák munkalap</t>
        </is>
      </c>
      <c r="C4" s="47" t="inlineStr">
        <is>
          <t>A fő adatbeviteli lap. Ide kell rögzíteni minden kiállított számlát. A sárga cellák szerkeszthetők kézzel, a többi automatikusan számítódik.</t>
        </is>
      </c>
    </row>
    <row r="5" ht="38" customHeight="1">
      <c r="B5" s="46" t="inlineStr">
        <is>
          <t>Összesítő munkalap</t>
        </is>
      </c>
      <c r="C5" s="47" t="inlineStr">
        <is>
          <t>Automatikus összesítők, KPI kártyák, vevőtípus bontás, havi kimutatás és diagramok. Nem kell szerkeszteni – önműködő.</t>
        </is>
      </c>
    </row>
    <row r="6" ht="22" customHeight="1">
      <c r="B6" s="46" t="inlineStr">
        <is>
          <t>Útmutató munkalap</t>
        </is>
      </c>
      <c r="C6" s="47" t="inlineStr">
        <is>
          <t>Ez a lap – a sablon használatának leírása.</t>
        </is>
      </c>
    </row>
    <row r="7"/>
    <row r="8" ht="22" customHeight="1">
      <c r="B8" s="2" t="inlineStr">
        <is>
          <t>KITÖLTÉSI SORREND</t>
        </is>
      </c>
      <c r="C8" s="29" t="n"/>
    </row>
    <row r="9" ht="38" customHeight="1">
      <c r="B9" s="48" t="inlineStr">
        <is>
          <t>1. Számlaszám</t>
        </is>
      </c>
      <c r="C9" s="49" t="inlineStr">
        <is>
          <t>Egyedi azonosító – pl. SZ-2026-001. Saját számozási rendet kövesse (NAV szabályok szerint).</t>
        </is>
      </c>
    </row>
    <row r="10" ht="22" customHeight="1">
      <c r="B10" s="48" t="inlineStr">
        <is>
          <t>2. Számla dátuma</t>
        </is>
      </c>
      <c r="C10" s="49" t="inlineStr">
        <is>
          <t>A számla kiállításának dátuma. Formátum: ÉÉÉÉ.HH.NN.</t>
        </is>
      </c>
    </row>
    <row r="11" ht="38" customHeight="1">
      <c r="B11" s="48" t="inlineStr">
        <is>
          <t>3. Teljesítés dátuma</t>
        </is>
      </c>
      <c r="C11" s="49" t="inlineStr">
        <is>
          <t>A szolgáltatás vagy termék átadásának napja. Általában megegyezik a számla dátumával.</t>
        </is>
      </c>
    </row>
    <row r="12" ht="22" customHeight="1">
      <c r="B12" s="48" t="inlineStr">
        <is>
          <t>4. Esedékesség</t>
        </is>
      </c>
      <c r="C12" s="49" t="inlineStr">
        <is>
          <t>Fizetési határidő. A teljesítés dátumától általában +8–15 nap.</t>
        </is>
      </c>
    </row>
    <row r="13" ht="38" customHeight="1">
      <c r="B13" s="48" t="inlineStr">
        <is>
          <t>5. Vevő neve</t>
        </is>
      </c>
      <c r="C13" s="49" t="inlineStr">
        <is>
          <t>A vevő teljes neve vagy cégneve. Egyéni vállalkozónál a természetes személynevet adja meg.</t>
        </is>
      </c>
    </row>
    <row r="14" ht="22" customHeight="1">
      <c r="B14" s="48" t="inlineStr">
        <is>
          <t>6. Vevő típusa</t>
        </is>
      </c>
      <c r="C14" s="49" t="inlineStr">
        <is>
          <t>Legördülő listából választható: Kft. / Bt. / egyéni vállalkozó / Zrt. / Nyrt.</t>
        </is>
      </c>
    </row>
    <row r="15" ht="22" customHeight="1">
      <c r="B15" s="48" t="inlineStr">
        <is>
          <t>7. Vevő városa</t>
        </is>
      </c>
      <c r="C15" s="49" t="inlineStr">
        <is>
          <t>A vevő székhelyének / lakcímének városa.</t>
        </is>
      </c>
    </row>
    <row r="16" ht="22" customHeight="1">
      <c r="B16" s="48" t="inlineStr">
        <is>
          <t>8. Adószám</t>
        </is>
      </c>
      <c r="C16" s="49" t="inlineStr">
        <is>
          <t>A vevő adószáma (12 jegyű, formátum: 12345678-2-41). Kötelező ÁFÁ-s számlákon.</t>
        </is>
      </c>
    </row>
    <row r="17" ht="22" customHeight="1">
      <c r="B17" s="48" t="inlineStr">
        <is>
          <t>9. Tétel megnevezése</t>
        </is>
      </c>
      <c r="C17" s="49" t="inlineStr">
        <is>
          <t>A szolgáltatás vagy termék pontos, egyértelmű megnevezése.</t>
        </is>
      </c>
    </row>
    <row r="18" ht="38" customHeight="1">
      <c r="B18" s="48" t="inlineStr">
        <is>
          <t>10. Nettó összeg</t>
        </is>
      </c>
      <c r="C18" s="49" t="inlineStr">
        <is>
          <t>Az ÁFA nélküli összeg forintban. Ezt kell beírni – a többi automatikusan számítódik.</t>
        </is>
      </c>
    </row>
    <row r="19" ht="38" customHeight="1">
      <c r="B19" s="48" t="inlineStr">
        <is>
          <t>11. ÁFA kulcs</t>
        </is>
      </c>
      <c r="C19" s="49" t="inlineStr">
        <is>
          <t>Válassza ki a legördülő listából: 0.27 = 27% / 0.18 = 18% / 0.05 = 5% / 0 = mentes.</t>
        </is>
      </c>
    </row>
    <row r="20" ht="22" customHeight="1">
      <c r="B20" s="48" t="inlineStr">
        <is>
          <t>12. ÁFA összege</t>
        </is>
      </c>
      <c r="C20" s="49" t="inlineStr">
        <is>
          <t>Automatikusan számított mező: Nettó × ÁFA kulcs. Ne szerkessze!</t>
        </is>
      </c>
    </row>
    <row r="21" ht="22" customHeight="1">
      <c r="B21" s="48" t="inlineStr">
        <is>
          <t>13. Bruttó összeg</t>
        </is>
      </c>
      <c r="C21" s="49" t="inlineStr">
        <is>
          <t>Automatikusan számított: Nettó + ÁFA. Ez a fizetendő összeg.</t>
        </is>
      </c>
    </row>
    <row r="22" ht="22" customHeight="1">
      <c r="B22" s="48" t="inlineStr">
        <is>
          <t>14. Fizetési mód</t>
        </is>
      </c>
      <c r="C22" s="49" t="inlineStr">
        <is>
          <t>Legördülő: Átutalás / Készpénz / Bankkártya / SEPA.</t>
        </is>
      </c>
    </row>
    <row r="23" ht="22" customHeight="1">
      <c r="B23" s="48" t="inlineStr">
        <is>
          <t>15. Fizetési státusz</t>
        </is>
      </c>
      <c r="C23" s="49" t="inlineStr">
        <is>
          <t>Automatikus: ha a mai nap &gt; esedékesség → Késedelmes, különben Határidőn belül.</t>
        </is>
      </c>
    </row>
    <row r="24" ht="22" customHeight="1">
      <c r="B24" s="48" t="inlineStr">
        <is>
          <t>16. Késedelmes napok</t>
        </is>
      </c>
      <c r="C24" s="49" t="inlineStr">
        <is>
          <t>Automatikus: mai nap – esedékesség (ha lejárt), egyébként 0.</t>
        </is>
      </c>
    </row>
    <row r="25"/>
    <row r="26" ht="22" customHeight="1">
      <c r="B26" s="2" t="inlineStr">
        <is>
          <t>ÁFA KULCSOK MAGYARÁZATA</t>
        </is>
      </c>
      <c r="C26" s="29" t="n"/>
    </row>
    <row r="27" ht="38" customHeight="1">
      <c r="B27" s="48" t="inlineStr">
        <is>
          <t>27% – Általános kulcs</t>
        </is>
      </c>
      <c r="C27" s="49" t="inlineStr">
        <is>
          <t>A legtöbb termékre és szolgáltatásra vonatkozó általános ÁFA mérték Magyarországon.</t>
        </is>
      </c>
    </row>
    <row r="28" ht="22" customHeight="1">
      <c r="B28" s="48" t="inlineStr">
        <is>
          <t>18% – Kedvezményes kulcs</t>
        </is>
      </c>
      <c r="C28" s="49" t="inlineStr">
        <is>
          <t>Pl. pékáru, tejtermékek, szálláshely-szolgáltatás, éttermi étkezés.</t>
        </is>
      </c>
    </row>
    <row r="29" ht="38" customHeight="1">
      <c r="B29" s="48" t="inlineStr">
        <is>
          <t>5% – Kedvezményes kulcs</t>
        </is>
      </c>
      <c r="C29" s="49" t="inlineStr">
        <is>
          <t>Pl. könyvek, folyóiratok, gyógyszerek, friss húskészítmények, lakóingatlan értékesítés.</t>
        </is>
      </c>
    </row>
    <row r="30" ht="22" customHeight="1">
      <c r="B30" s="48" t="inlineStr">
        <is>
          <t>0% – ÁFA mentes / TAM</t>
        </is>
      </c>
      <c r="C30" s="49" t="inlineStr">
        <is>
          <t>Alanyi adómentesek (KATA, KIVA, EVA utódjai) és bizonyos EU-s ügyletek esetén.</t>
        </is>
      </c>
    </row>
    <row r="31"/>
    <row r="32" ht="22" customHeight="1">
      <c r="B32" s="2" t="inlineStr">
        <is>
          <t>SZÍNKÓDOK JELENTÉSE</t>
        </is>
      </c>
      <c r="C32" s="29" t="n"/>
    </row>
    <row r="33" ht="22" customHeight="1">
      <c r="B33" s="50" t="inlineStr">
        <is>
          <t>Sárga háttér</t>
        </is>
      </c>
      <c r="C33" s="51" t="inlineStr">
        <is>
          <t>Kézzel szerkeszthető, adatbeviteli mező.</t>
        </is>
      </c>
    </row>
    <row r="34" ht="22" customHeight="1">
      <c r="B34" s="52" t="inlineStr">
        <is>
          <t>Zöld háttér</t>
        </is>
      </c>
      <c r="C34" s="53" t="inlineStr">
        <is>
          <t>Rendezett (kifizetett) számla – státusz sor.</t>
        </is>
      </c>
    </row>
    <row r="35" ht="22" customHeight="1">
      <c r="B35" s="54" t="inlineStr">
        <is>
          <t>Piros háttér</t>
        </is>
      </c>
      <c r="C35" s="55" t="inlineStr">
        <is>
          <t>Késedelmes számla – sürgős figyelmet igényel!</t>
        </is>
      </c>
    </row>
    <row r="36" ht="22" customHeight="1">
      <c r="B36" s="56" t="inlineStr">
        <is>
          <t>Sötétkék háttér</t>
        </is>
      </c>
      <c r="C36" s="57" t="inlineStr">
        <is>
          <t>Fejléc és összesítő sorok – ne szerkessze!</t>
        </is>
      </c>
    </row>
    <row r="37"/>
    <row r="38" ht="22" customHeight="1">
      <c r="B38" s="58" t="inlineStr">
        <is>
          <t>⚠ FONTOS FIGYELEM!</t>
        </is>
      </c>
      <c r="C38" s="29" t="n"/>
    </row>
    <row r="39" ht="38" customHeight="1">
      <c r="B39" s="48" t="inlineStr">
        <is>
          <t>NAV Online Számla</t>
        </is>
      </c>
      <c r="C39" s="49" t="inlineStr">
        <is>
          <t>Ez a sablon CSAK számlanyilvántartásra és belső könyvelési segédletként alkalmas. Nem helyettesíti a NAV Online Számla rendszert! ÁFÁ-s számlák esetén a hatályos jogszabályok szerint kötelező a valós idejű adatszolgáltatás a NAV felé.</t>
        </is>
      </c>
    </row>
    <row r="40" ht="38" customHeight="1">
      <c r="B40" s="48" t="inlineStr">
        <is>
          <t>Adatmentés</t>
        </is>
      </c>
      <c r="C40" s="49" t="inlineStr">
        <is>
          <t>Rendszeresen mentse a fájlt! Javasolt fájlnév: Szamlak_2026_[honap].xlsx. Készítsen biztonsági másolatot külső adathordozóra vagy felhőbe (pl. Google Drive, OneDrive).</t>
        </is>
      </c>
    </row>
    <row r="41" ht="38" customHeight="1">
      <c r="B41" s="48" t="inlineStr">
        <is>
          <t>Könyvelő</t>
        </is>
      </c>
      <c r="C41" s="49" t="inlineStr">
        <is>
          <t>A sablon nem helyettesíti a szakszerű könyvelést. Évente egyszer ellenőriztesse könyvelőjével!</t>
        </is>
      </c>
    </row>
  </sheetData>
  <mergeCells count="6">
    <mergeCell ref="B1:C1"/>
    <mergeCell ref="B3:C3"/>
    <mergeCell ref="B8:C8"/>
    <mergeCell ref="B26:C26"/>
    <mergeCell ref="B32:C32"/>
    <mergeCell ref="B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2026-06-16T16:31:14Z</dcterms:created>
  <dcterms:modified xmlns:dcterms="http://purl.org/dc/terms/" xmlns:xsi="http://www.w3.org/2001/XMLSchema-instance" xsi:type="dcterms:W3CDTF">2026-06-16T16:31:14Z</dcterms:modified>
</cp:coreProperties>
</file>