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öltségvetés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>
    <definedName name="_xlnm._FilterDatabase" localSheetId="0" hidden="1">'Költségvetés'!$A$8:$P$108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b val="1"/>
      <color rgb="001F2937"/>
      <sz val="10"/>
    </font>
    <font>
      <name val="Calibri"/>
      <color rgb="001F2937"/>
      <sz val="10"/>
    </font>
    <font>
      <name val="Calibri"/>
      <b val="1"/>
      <color rgb="00FFFFFF"/>
      <sz val="11"/>
    </font>
    <font>
      <name val="Calibri"/>
      <color rgb="00475569"/>
      <sz val="9"/>
    </font>
    <font>
      <name val="Calibri"/>
      <b val="1"/>
      <color rgb="00C8102E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C8102E"/>
      </patternFill>
    </fill>
  </fills>
  <borders count="8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66" fontId="3" fillId="5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165" fontId="4" fillId="2" borderId="1" applyAlignment="1" pivotButton="0" quotePrefix="0" xfId="0">
      <alignment horizontal="right" vertical="center"/>
    </xf>
    <xf numFmtId="166" fontId="4" fillId="2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0" fontId="4" fillId="8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166" fontId="3" fillId="6" borderId="1" applyAlignment="1" pivotButton="0" quotePrefix="0" xfId="0">
      <alignment horizontal="right" vertical="center"/>
    </xf>
    <xf numFmtId="165" fontId="4" fillId="2" borderId="1" applyAlignment="1" pivotButton="0" quotePrefix="0" xfId="0">
      <alignment horizontal="right" vertical="center"/>
    </xf>
    <xf numFmtId="166" fontId="4" fillId="2" borderId="1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ill>
        <patternFill patternType="solid">
          <fgColor rgb="00DC2626"/>
        </patternFill>
      </fill>
    </dxf>
    <dxf>
      <fill>
        <patternFill patternType="solid">
          <fgColor rgb="0016A34A"/>
        </patternFill>
      </fill>
    </dxf>
    <dxf>
      <font>
        <name val="Calibri"/>
        <b val="1"/>
        <color rgb="00FFFFFF"/>
        <sz val="11"/>
      </font>
      <fill>
        <patternFill patternType="solid">
          <fgColor rgb="00DC2626"/>
        </patternFill>
      </fill>
    </dxf>
    <dxf>
      <fill>
        <patternFill patternType="solid">
          <fgColor rgb="00FFFB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és tényleges költség kategóriánként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'Összesítő'!$A$12:$A$20</f>
            </numRef>
          </cat>
          <val>
            <numRef>
              <f>'Összesítő'!$B$12:$B$20</f>
            </numRef>
          </val>
        </ser>
        <ser>
          <idx val="1"/>
          <order val="1"/>
          <tx>
            <strRef>
              <f>'Összesítő'!C11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'Összesítő'!$A$12:$A$20</f>
            </numRef>
          </cat>
          <val>
            <numRef>
              <f>'Összesítő'!$C$12:$C$20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Tervezett bruttó költségek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'Összesítő'!$A$12:$A$20</f>
            </numRef>
          </cat>
          <val>
            <numRef>
              <f>'Összesítő'!$B$12:$B$20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22</row>
      <rowOff>0</rowOff>
    </from>
    <ext cx="46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0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  <col width="30" customWidth="1" min="4" max="4"/>
    <col width="28" customWidth="1" min="5" max="5"/>
    <col width="18" customWidth="1" min="6" max="6"/>
    <col width="21" customWidth="1" min="7" max="7"/>
    <col width="13" customWidth="1" min="8" max="8"/>
    <col width="20" customWidth="1" min="9" max="9"/>
    <col width="24" customWidth="1" min="10" max="10"/>
    <col width="24" customWidth="1" min="11" max="11"/>
    <col width="17" customWidth="1" min="12" max="12"/>
    <col width="14" customWidth="1" min="13" max="13"/>
    <col width="28" customWidth="1" min="14" max="14"/>
    <col width="18" customWidth="1" min="15" max="15"/>
    <col width="30" customWidth="1" min="16" max="16"/>
  </cols>
  <sheetData>
    <row r="1" ht="26" customHeight="1">
      <c r="A1" s="1" t="inlineStr">
        <is>
          <t>Rendezvény költségvetés – részletes nyilvántartás</t>
        </is>
      </c>
    </row>
    <row r="2">
      <c r="B2" s="2" t="inlineStr">
        <is>
          <t>Rendezvény neve</t>
        </is>
      </c>
      <c r="C2" s="3" t="inlineStr">
        <is>
          <t>2026. évi szakmai konferencia</t>
        </is>
      </c>
    </row>
    <row r="3">
      <c r="B3" s="2" t="inlineStr">
        <is>
          <t>Rendezvény dátuma</t>
        </is>
      </c>
      <c r="C3" s="37" t="n">
        <v>46283</v>
      </c>
    </row>
    <row r="4">
      <c r="B4" s="2" t="inlineStr">
        <is>
          <t>Helyszín</t>
        </is>
      </c>
      <c r="C4" s="3" t="inlineStr">
        <is>
          <t>Budapest</t>
        </is>
      </c>
    </row>
    <row r="5">
      <c r="B5" s="2" t="inlineStr">
        <is>
          <t>Szervező</t>
        </is>
      </c>
      <c r="C5" s="3" t="inlineStr">
        <is>
          <t>Nagy Péter Kft.</t>
        </is>
      </c>
    </row>
    <row r="6"/>
    <row r="7"/>
    <row r="8">
      <c r="A8" s="5" t="inlineStr">
        <is>
          <t>Tételazonosító</t>
        </is>
      </c>
      <c r="B8" s="5" t="inlineStr">
        <is>
          <t>Költségkategória</t>
        </is>
      </c>
      <c r="C8" s="5" t="inlineStr">
        <is>
          <t>Tétel megnevezése</t>
        </is>
      </c>
      <c r="D8" s="5" t="inlineStr">
        <is>
          <t>Szállító / szolgáltató</t>
        </is>
      </c>
      <c r="E8" s="5" t="inlineStr">
        <is>
          <t>Szállító típusa</t>
        </is>
      </c>
      <c r="F8" s="5" t="inlineStr">
        <is>
          <t>Város</t>
        </is>
      </c>
      <c r="G8" s="5" t="inlineStr">
        <is>
          <t>Tervezett nettó összeg (Ft)</t>
        </is>
      </c>
      <c r="H8" s="5" t="inlineStr">
        <is>
          <t>ÁFA-kulcs</t>
        </is>
      </c>
      <c r="I8" s="5" t="inlineStr">
        <is>
          <t>Tervezett ÁFA (Ft)</t>
        </is>
      </c>
      <c r="J8" s="5" t="inlineStr">
        <is>
          <t>Tervezett bruttó összeg (Ft)</t>
        </is>
      </c>
      <c r="K8" s="5" t="inlineStr">
        <is>
          <t>Tényleges bruttó összeg (Ft)</t>
        </is>
      </c>
      <c r="L8" s="5" t="inlineStr">
        <is>
          <t>Eltérés (Ft)</t>
        </is>
      </c>
      <c r="M8" s="5" t="inlineStr">
        <is>
          <t>Teljesülés (%)</t>
        </is>
      </c>
      <c r="N8" s="5" t="inlineStr">
        <is>
          <t>Státusz</t>
        </is>
      </c>
      <c r="O8" s="5" t="inlineStr">
        <is>
          <t>Fizetési határidő</t>
        </is>
      </c>
      <c r="P8" s="5" t="inlineStr">
        <is>
          <t>Megjegyzés</t>
        </is>
      </c>
    </row>
    <row r="9">
      <c r="A9" s="6" t="inlineStr">
        <is>
          <t>RK-2026-001</t>
        </is>
      </c>
      <c r="B9" s="6" t="inlineStr">
        <is>
          <t>Helyszín</t>
        </is>
      </c>
      <c r="C9" s="3" t="inlineStr">
        <is>
          <t>Helyszínbérlet</t>
        </is>
      </c>
      <c r="D9" s="3" t="inlineStr">
        <is>
          <t>Danubius Hotel Arena Kft.</t>
        </is>
      </c>
      <c r="E9" s="3" t="inlineStr">
        <is>
          <t>Általános szolgáltatás</t>
        </is>
      </c>
      <c r="F9" s="6" t="inlineStr">
        <is>
          <t>Budapest</t>
        </is>
      </c>
      <c r="G9" s="38" t="n">
        <v>850000</v>
      </c>
      <c r="H9" s="39">
        <f>IF(E9="","",IFERROR(VLOOKUP(E9,'Összesítő'!$H$12:$I$14,2,FALSE),""))</f>
        <v/>
      </c>
      <c r="I9" s="40">
        <f>IF(G9="","",G9*H9)</f>
        <v/>
      </c>
      <c r="J9" s="40">
        <f>IF(G9="","",G9+I9)</f>
        <v/>
      </c>
      <c r="K9" s="38" t="n">
        <v>1079500</v>
      </c>
      <c r="L9" s="40">
        <f>IF(OR(J9="",K9=""),"",K9-J9)</f>
        <v/>
      </c>
      <c r="M9" s="39">
        <f>IF(OR(J9="",K9=""),"",IFERROR(K9/J9,0))</f>
        <v/>
      </c>
      <c r="N9" s="10">
        <f>IF(C9="","",IF(OR(K9="",K9=0),"Tervezett",IF(K9&gt;J9,"Túllépés","Részben vagy teljesítve")))</f>
        <v/>
      </c>
      <c r="O9" s="41" t="n">
        <v>46254</v>
      </c>
      <c r="P9" s="3" t="inlineStr">
        <is>
          <t>Szerződés szerint</t>
        </is>
      </c>
    </row>
    <row r="10">
      <c r="A10" s="6" t="inlineStr">
        <is>
          <t>RK-2026-002</t>
        </is>
      </c>
      <c r="B10" s="6" t="inlineStr">
        <is>
          <t>Vendéglátás</t>
        </is>
      </c>
      <c r="C10" s="3" t="inlineStr">
        <is>
          <t>Catering és kávészünet</t>
        </is>
      </c>
      <c r="D10" s="3" t="inlineStr">
        <is>
          <t>Ízvarázs Catering Kft.</t>
        </is>
      </c>
      <c r="E10" s="3" t="inlineStr">
        <is>
          <t>Szállás / vendéglátás</t>
        </is>
      </c>
      <c r="F10" s="6" t="inlineStr">
        <is>
          <t>Budapest</t>
        </is>
      </c>
      <c r="G10" s="38" t="n">
        <v>1200000</v>
      </c>
      <c r="H10" s="39">
        <f>IF(E10="","",IFERROR(VLOOKUP(E10,'Összesítő'!$H$12:$I$14,2,FALSE),""))</f>
        <v/>
      </c>
      <c r="I10" s="40">
        <f>IF(G10="","",G10*H10)</f>
        <v/>
      </c>
      <c r="J10" s="40">
        <f>IF(G10="","",G10+I10)</f>
        <v/>
      </c>
      <c r="K10" s="38" t="n">
        <v>1560000</v>
      </c>
      <c r="L10" s="40">
        <f>IF(OR(J10="",K10=""),"",K10-J10)</f>
        <v/>
      </c>
      <c r="M10" s="39">
        <f>IF(OR(J10="",K10=""),"",IFERROR(K10/J10,0))</f>
        <v/>
      </c>
      <c r="N10" s="10">
        <f>IF(C10="","",IF(OR(K10="",K10=0),"Tervezett",IF(K10&gt;J10,"Túllépés","Részben vagy teljesítve")))</f>
        <v/>
      </c>
      <c r="O10" s="41" t="n">
        <v>46259</v>
      </c>
      <c r="P10" s="3" t="inlineStr">
        <is>
          <t>Létszámhoz igazítandó</t>
        </is>
      </c>
    </row>
    <row r="11">
      <c r="A11" s="6" t="inlineStr">
        <is>
          <t>RK-2026-003</t>
        </is>
      </c>
      <c r="B11" s="6" t="inlineStr">
        <is>
          <t>Technika</t>
        </is>
      </c>
      <c r="C11" s="3" t="inlineStr">
        <is>
          <t>Hang- és fénytechnika</t>
        </is>
      </c>
      <c r="D11" s="3" t="inlineStr">
        <is>
          <t>FényHang Bt.</t>
        </is>
      </c>
      <c r="E11" s="3" t="inlineStr">
        <is>
          <t>Általános szolgáltatás</t>
        </is>
      </c>
      <c r="F11" s="6" t="inlineStr">
        <is>
          <t>Szeged</t>
        </is>
      </c>
      <c r="G11" s="38" t="n">
        <v>620000</v>
      </c>
      <c r="H11" s="39">
        <f>IF(E11="","",IFERROR(VLOOKUP(E11,'Összesítő'!$H$12:$I$14,2,FALSE),""))</f>
        <v/>
      </c>
      <c r="I11" s="40">
        <f>IF(G11="","",G11*H11)</f>
        <v/>
      </c>
      <c r="J11" s="40">
        <f>IF(G11="","",G11+I11)</f>
        <v/>
      </c>
      <c r="K11" s="38" t="n">
        <v>760000</v>
      </c>
      <c r="L11" s="40">
        <f>IF(OR(J11="",K11=""),"",K11-J11)</f>
        <v/>
      </c>
      <c r="M11" s="39">
        <f>IF(OR(J11="",K11=""),"",IFERROR(K11/J11,0))</f>
        <v/>
      </c>
      <c r="N11" s="10">
        <f>IF(C11="","",IF(OR(K11="",K11=0),"Tervezett",IF(K11&gt;J11,"Túllépés","Részben vagy teljesítve")))</f>
        <v/>
      </c>
      <c r="O11" s="41" t="n">
        <v>46262</v>
      </c>
      <c r="P11" s="3" t="inlineStr">
        <is>
          <t>Technikai próba szükséges</t>
        </is>
      </c>
    </row>
    <row r="12">
      <c r="A12" s="6" t="inlineStr">
        <is>
          <t>RK-2026-004</t>
        </is>
      </c>
      <c r="B12" s="6" t="inlineStr">
        <is>
          <t>Előadók</t>
        </is>
      </c>
      <c r="C12" s="3" t="inlineStr">
        <is>
          <t>Előadói tiszteletdíj</t>
        </is>
      </c>
      <c r="D12" s="3" t="inlineStr">
        <is>
          <t>Kovács Anna egyéni vállalkozó</t>
        </is>
      </c>
      <c r="E12" s="3" t="inlineStr">
        <is>
          <t>Előadói szolgáltatás</t>
        </is>
      </c>
      <c r="F12" s="6" t="inlineStr">
        <is>
          <t>Debrecen</t>
        </is>
      </c>
      <c r="G12" s="38" t="n">
        <v>450000</v>
      </c>
      <c r="H12" s="39">
        <f>IF(E12="","",IFERROR(VLOOKUP(E12,'Összesítő'!$H$12:$I$14,2,FALSE),""))</f>
        <v/>
      </c>
      <c r="I12" s="40">
        <f>IF(G12="","",G12*H12)</f>
        <v/>
      </c>
      <c r="J12" s="40">
        <f>IF(G12="","",G12+I12)</f>
        <v/>
      </c>
      <c r="K12" s="38" t="n"/>
      <c r="L12" s="40">
        <f>IF(OR(J12="",K12=""),"",K12-J12)</f>
        <v/>
      </c>
      <c r="M12" s="39">
        <f>IF(OR(J12="",K12=""),"",IFERROR(K12/J12,0))</f>
        <v/>
      </c>
      <c r="N12" s="10">
        <f>IF(C12="","",IF(OR(K12="",K12=0),"Tervezett",IF(K12&gt;J12,"Túllépés","Részben vagy teljesítve")))</f>
        <v/>
      </c>
      <c r="O12" s="41" t="n">
        <v>46267</v>
      </c>
      <c r="P12" s="3" t="inlineStr">
        <is>
          <t>Tervezett megbízási díj</t>
        </is>
      </c>
    </row>
    <row r="13">
      <c r="A13" s="6" t="inlineStr">
        <is>
          <t>RK-2026-005</t>
        </is>
      </c>
      <c r="B13" s="6" t="inlineStr">
        <is>
          <t>Dekoráció</t>
        </is>
      </c>
      <c r="C13" s="3" t="inlineStr">
        <is>
          <t>Dekoráció</t>
        </is>
      </c>
      <c r="D13" s="3" t="inlineStr">
        <is>
          <t>Varga Mária Dekor Bt.</t>
        </is>
      </c>
      <c r="E13" s="3" t="inlineStr">
        <is>
          <t>Általános szolgáltatás</t>
        </is>
      </c>
      <c r="F13" s="6" t="inlineStr">
        <is>
          <t>Győr</t>
        </is>
      </c>
      <c r="G13" s="38" t="n">
        <v>280000</v>
      </c>
      <c r="H13" s="39">
        <f>IF(E13="","",IFERROR(VLOOKUP(E13,'Összesítő'!$H$12:$I$14,2,FALSE),""))</f>
        <v/>
      </c>
      <c r="I13" s="40">
        <f>IF(G13="","",G13*H13)</f>
        <v/>
      </c>
      <c r="J13" s="40">
        <f>IF(G13="","",G13+I13)</f>
        <v/>
      </c>
      <c r="K13" s="38" t="n">
        <v>365000</v>
      </c>
      <c r="L13" s="40">
        <f>IF(OR(J13="",K13=""),"",K13-J13)</f>
        <v/>
      </c>
      <c r="M13" s="39">
        <f>IF(OR(J13="",K13=""),"",IFERROR(K13/J13,0))</f>
        <v/>
      </c>
      <c r="N13" s="10">
        <f>IF(C13="","",IF(OR(K13="",K13=0),"Tervezett",IF(K13&gt;J13,"Túllépés","Részben vagy teljesítve")))</f>
        <v/>
      </c>
      <c r="O13" s="41" t="n">
        <v>46270</v>
      </c>
      <c r="P13" s="3" t="inlineStr">
        <is>
          <t>Virágdekorációval</t>
        </is>
      </c>
    </row>
    <row r="14">
      <c r="A14" s="6" t="inlineStr">
        <is>
          <t>RK-2026-006</t>
        </is>
      </c>
      <c r="B14" s="6" t="inlineStr">
        <is>
          <t>Technika</t>
        </is>
      </c>
      <c r="C14" s="3" t="inlineStr">
        <is>
          <t>Fotó- és videószolgáltatás</t>
        </is>
      </c>
      <c r="D14" s="3" t="inlineStr">
        <is>
          <t>Szabó Gábor egyéni vállalkozó</t>
        </is>
      </c>
      <c r="E14" s="3" t="inlineStr">
        <is>
          <t>Általános szolgáltatás</t>
        </is>
      </c>
      <c r="F14" s="6" t="inlineStr">
        <is>
          <t>Pécs</t>
        </is>
      </c>
      <c r="G14" s="38" t="n">
        <v>360000</v>
      </c>
      <c r="H14" s="39">
        <f>IF(E14="","",IFERROR(VLOOKUP(E14,'Összesítő'!$H$12:$I$14,2,FALSE),""))</f>
        <v/>
      </c>
      <c r="I14" s="40">
        <f>IF(G14="","",G14*H14)</f>
        <v/>
      </c>
      <c r="J14" s="40">
        <f>IF(G14="","",G14+I14)</f>
        <v/>
      </c>
      <c r="K14" s="38" t="n">
        <v>457200</v>
      </c>
      <c r="L14" s="40">
        <f>IF(OR(J14="",K14=""),"",K14-J14)</f>
        <v/>
      </c>
      <c r="M14" s="39">
        <f>IF(OR(J14="",K14=""),"",IFERROR(K14/J14,0))</f>
        <v/>
      </c>
      <c r="N14" s="10">
        <f>IF(C14="","",IF(OR(K14="",K14=0),"Tervezett",IF(K14&gt;J14,"Túllépés","Részben vagy teljesítve")))</f>
        <v/>
      </c>
      <c r="O14" s="41" t="n">
        <v>46275</v>
      </c>
      <c r="P14" s="3" t="inlineStr">
        <is>
          <t>Utómunka is része</t>
        </is>
      </c>
    </row>
    <row r="15">
      <c r="A15" s="6" t="inlineStr">
        <is>
          <t>RK-2026-007</t>
        </is>
      </c>
      <c r="B15" s="6" t="inlineStr">
        <is>
          <t>Marketing</t>
        </is>
      </c>
      <c r="C15" s="3" t="inlineStr">
        <is>
          <t>Online hirdetés és közösségi média</t>
        </is>
      </c>
      <c r="D15" s="3" t="inlineStr">
        <is>
          <t>Nagy Péter Marketing Kft.</t>
        </is>
      </c>
      <c r="E15" s="3" t="inlineStr">
        <is>
          <t>Általános szolgáltatás</t>
        </is>
      </c>
      <c r="F15" s="6" t="inlineStr">
        <is>
          <t>Budapest</t>
        </is>
      </c>
      <c r="G15" s="38" t="n">
        <v>300000</v>
      </c>
      <c r="H15" s="39">
        <f>IF(E15="","",IFERROR(VLOOKUP(E15,'Összesítő'!$H$12:$I$14,2,FALSE),""))</f>
        <v/>
      </c>
      <c r="I15" s="40">
        <f>IF(G15="","",G15*H15)</f>
        <v/>
      </c>
      <c r="J15" s="40">
        <f>IF(G15="","",G15+I15)</f>
        <v/>
      </c>
      <c r="K15" s="38" t="n">
        <v>405000</v>
      </c>
      <c r="L15" s="40">
        <f>IF(OR(J15="",K15=""),"",K15-J15)</f>
        <v/>
      </c>
      <c r="M15" s="39">
        <f>IF(OR(J15="",K15=""),"",IFERROR(K15/J15,0))</f>
        <v/>
      </c>
      <c r="N15" s="10">
        <f>IF(C15="","",IF(OR(K15="",K15=0),"Tervezett",IF(K15&gt;J15,"Túllépés","Részben vagy teljesítve")))</f>
        <v/>
      </c>
      <c r="O15" s="41" t="n">
        <v>46280</v>
      </c>
      <c r="P15" s="3" t="inlineStr">
        <is>
          <t>Kampánykeret</t>
        </is>
      </c>
    </row>
    <row r="16">
      <c r="A16" s="6" t="inlineStr">
        <is>
          <t>RK-2026-008</t>
        </is>
      </c>
      <c r="B16" s="6" t="inlineStr">
        <is>
          <t>Nyomtatás</t>
        </is>
      </c>
      <c r="C16" s="3" t="inlineStr">
        <is>
          <t>Nyomtatott programfüzetek</t>
        </is>
      </c>
      <c r="D16" s="3" t="inlineStr">
        <is>
          <t>Alföld Print Kft.</t>
        </is>
      </c>
      <c r="E16" s="3" t="inlineStr">
        <is>
          <t>Általános szolgáltatás</t>
        </is>
      </c>
      <c r="F16" s="6" t="inlineStr">
        <is>
          <t>Kecskemét</t>
        </is>
      </c>
      <c r="G16" s="38" t="n">
        <v>145000</v>
      </c>
      <c r="H16" s="39">
        <f>IF(E16="","",IFERROR(VLOOKUP(E16,'Összesítő'!$H$12:$I$14,2,FALSE),""))</f>
        <v/>
      </c>
      <c r="I16" s="40">
        <f>IF(G16="","",G16*H16)</f>
        <v/>
      </c>
      <c r="J16" s="40">
        <f>IF(G16="","",G16+I16)</f>
        <v/>
      </c>
      <c r="K16" s="38" t="n"/>
      <c r="L16" s="40">
        <f>IF(OR(J16="",K16=""),"",K16-J16)</f>
        <v/>
      </c>
      <c r="M16" s="39">
        <f>IF(OR(J16="",K16=""),"",IFERROR(K16/J16,0))</f>
        <v/>
      </c>
      <c r="N16" s="10">
        <f>IF(C16="","",IF(OR(K16="",K16=0),"Tervezett",IF(K16&gt;J16,"Túllépés","Részben vagy teljesítve")))</f>
        <v/>
      </c>
      <c r="O16" s="41" t="n">
        <v>46285</v>
      </c>
      <c r="P16" s="3" t="inlineStr">
        <is>
          <t>500 példány</t>
        </is>
      </c>
    </row>
    <row r="17">
      <c r="A17" s="6" t="inlineStr">
        <is>
          <t>RK-2026-009</t>
        </is>
      </c>
      <c r="B17" s="6" t="inlineStr">
        <is>
          <t>Biztonság</t>
        </is>
      </c>
      <c r="C17" s="3" t="inlineStr">
        <is>
          <t>Biztonsági szolgálat</t>
        </is>
      </c>
      <c r="D17" s="3" t="inlineStr">
        <is>
          <t>Őr-Védelem Kft.</t>
        </is>
      </c>
      <c r="E17" s="3" t="inlineStr">
        <is>
          <t>Általános szolgáltatás</t>
        </is>
      </c>
      <c r="F17" s="6" t="inlineStr">
        <is>
          <t>Székesfehérvár</t>
        </is>
      </c>
      <c r="G17" s="38" t="n">
        <v>190000</v>
      </c>
      <c r="H17" s="39">
        <f>IF(E17="","",IFERROR(VLOOKUP(E17,'Összesítő'!$H$12:$I$14,2,FALSE),""))</f>
        <v/>
      </c>
      <c r="I17" s="40">
        <f>IF(G17="","",G17*H17)</f>
        <v/>
      </c>
      <c r="J17" s="40">
        <f>IF(G17="","",G17+I17)</f>
        <v/>
      </c>
      <c r="K17" s="38" t="n">
        <v>235000</v>
      </c>
      <c r="L17" s="40">
        <f>IF(OR(J17="",K17=""),"",K17-J17)</f>
        <v/>
      </c>
      <c r="M17" s="39">
        <f>IF(OR(J17="",K17=""),"",IFERROR(K17/J17,0))</f>
        <v/>
      </c>
      <c r="N17" s="10">
        <f>IF(C17="","",IF(OR(K17="",K17=0),"Tervezett",IF(K17&gt;J17,"Túllépés","Részben vagy teljesítve")))</f>
        <v/>
      </c>
      <c r="O17" s="41" t="n">
        <v>46290</v>
      </c>
      <c r="P17" s="3" t="inlineStr">
        <is>
          <t>Rendezvénybiztosítás</t>
        </is>
      </c>
    </row>
    <row r="18">
      <c r="A18" s="6" t="inlineStr">
        <is>
          <t>RK-2026-010</t>
        </is>
      </c>
      <c r="B18" s="6" t="inlineStr">
        <is>
          <t>Közlekedés</t>
        </is>
      </c>
      <c r="C18" s="3" t="inlineStr">
        <is>
          <t>Transzferbusz</t>
        </is>
      </c>
      <c r="D18" s="3" t="inlineStr">
        <is>
          <t>Rapid Transzfer Bt.</t>
        </is>
      </c>
      <c r="E18" s="3" t="inlineStr">
        <is>
          <t>Általános szolgáltatás</t>
        </is>
      </c>
      <c r="F18" s="6" t="inlineStr">
        <is>
          <t>Miskolc</t>
        </is>
      </c>
      <c r="G18" s="38" t="n">
        <v>210000</v>
      </c>
      <c r="H18" s="39">
        <f>IF(E18="","",IFERROR(VLOOKUP(E18,'Összesítő'!$H$12:$I$14,2,FALSE),""))</f>
        <v/>
      </c>
      <c r="I18" s="40">
        <f>IF(G18="","",G18*H18)</f>
        <v/>
      </c>
      <c r="J18" s="40">
        <f>IF(G18="","",G18+I18)</f>
        <v/>
      </c>
      <c r="K18" s="38" t="n">
        <v>266700</v>
      </c>
      <c r="L18" s="40">
        <f>IF(OR(J18="",K18=""),"",K18-J18)</f>
        <v/>
      </c>
      <c r="M18" s="39">
        <f>IF(OR(J18="",K18=""),"",IFERROR(K18/J18,0))</f>
        <v/>
      </c>
      <c r="N18" s="10">
        <f>IF(C18="","",IF(OR(K18="",K18=0),"Tervezett",IF(K18&gt;J18,"Túllépés","Részben vagy teljesítve")))</f>
        <v/>
      </c>
      <c r="O18" s="41" t="n">
        <v>46295</v>
      </c>
      <c r="P18" s="3" t="inlineStr">
        <is>
          <t>Kétirányú transzfer</t>
        </is>
      </c>
    </row>
    <row r="19">
      <c r="A19" s="6" t="n"/>
      <c r="B19" s="6" t="n"/>
      <c r="C19" s="3" t="n"/>
      <c r="D19" s="3" t="n"/>
      <c r="E19" s="3" t="n"/>
      <c r="F19" s="6" t="n"/>
      <c r="G19" s="38" t="n"/>
      <c r="H19" s="39">
        <f>IF(E19="","",IFERROR(VLOOKUP(E19,'Összesítő'!$H$12:$I$14,2,FALSE),""))</f>
        <v/>
      </c>
      <c r="I19" s="40">
        <f>IF(G19="","",G19*H19)</f>
        <v/>
      </c>
      <c r="J19" s="40">
        <f>IF(G19="","",G19+I19)</f>
        <v/>
      </c>
      <c r="K19" s="38" t="n"/>
      <c r="L19" s="40">
        <f>IF(OR(J19="",K19=""),"",K19-J19)</f>
        <v/>
      </c>
      <c r="M19" s="39">
        <f>IF(OR(J19="",K19=""),"",IFERROR(K19/J19,0))</f>
        <v/>
      </c>
      <c r="N19" s="10">
        <f>IF(C19="","",IF(OR(K19="",K19=0),"Tervezett",IF(K19&gt;J19,"Túllépés","Részben vagy teljesítve")))</f>
        <v/>
      </c>
      <c r="O19" s="41" t="n"/>
      <c r="P19" s="3" t="n"/>
    </row>
    <row r="20">
      <c r="A20" s="6" t="n"/>
      <c r="B20" s="6" t="n"/>
      <c r="C20" s="3" t="n"/>
      <c r="D20" s="3" t="n"/>
      <c r="E20" s="3" t="n"/>
      <c r="F20" s="6" t="n"/>
      <c r="G20" s="38" t="n"/>
      <c r="H20" s="39">
        <f>IF(E20="","",IFERROR(VLOOKUP(E20,'Összesítő'!$H$12:$I$14,2,FALSE),""))</f>
        <v/>
      </c>
      <c r="I20" s="40">
        <f>IF(G20="","",G20*H20)</f>
        <v/>
      </c>
      <c r="J20" s="40">
        <f>IF(G20="","",G20+I20)</f>
        <v/>
      </c>
      <c r="K20" s="38" t="n"/>
      <c r="L20" s="40">
        <f>IF(OR(J20="",K20=""),"",K20-J20)</f>
        <v/>
      </c>
      <c r="M20" s="39">
        <f>IF(OR(J20="",K20=""),"",IFERROR(K20/J20,0))</f>
        <v/>
      </c>
      <c r="N20" s="10">
        <f>IF(C20="","",IF(OR(K20="",K20=0),"Tervezett",IF(K20&gt;J20,"Túllépés","Részben vagy teljesítve")))</f>
        <v/>
      </c>
      <c r="O20" s="41" t="n"/>
      <c r="P20" s="3" t="n"/>
    </row>
    <row r="21">
      <c r="A21" s="6" t="n"/>
      <c r="B21" s="6" t="n"/>
      <c r="C21" s="3" t="n"/>
      <c r="D21" s="3" t="n"/>
      <c r="E21" s="3" t="n"/>
      <c r="F21" s="6" t="n"/>
      <c r="G21" s="38" t="n"/>
      <c r="H21" s="39">
        <f>IF(E21="","",IFERROR(VLOOKUP(E21,'Összesítő'!$H$12:$I$14,2,FALSE),""))</f>
        <v/>
      </c>
      <c r="I21" s="40">
        <f>IF(G21="","",G21*H21)</f>
        <v/>
      </c>
      <c r="J21" s="40">
        <f>IF(G21="","",G21+I21)</f>
        <v/>
      </c>
      <c r="K21" s="38" t="n"/>
      <c r="L21" s="40">
        <f>IF(OR(J21="",K21=""),"",K21-J21)</f>
        <v/>
      </c>
      <c r="M21" s="39">
        <f>IF(OR(J21="",K21=""),"",IFERROR(K21/J21,0))</f>
        <v/>
      </c>
      <c r="N21" s="10">
        <f>IF(C21="","",IF(OR(K21="",K21=0),"Tervezett",IF(K21&gt;J21,"Túllépés","Részben vagy teljesítve")))</f>
        <v/>
      </c>
      <c r="O21" s="41" t="n"/>
      <c r="P21" s="3" t="n"/>
    </row>
    <row r="22">
      <c r="A22" s="6" t="n"/>
      <c r="B22" s="6" t="n"/>
      <c r="C22" s="3" t="n"/>
      <c r="D22" s="3" t="n"/>
      <c r="E22" s="3" t="n"/>
      <c r="F22" s="6" t="n"/>
      <c r="G22" s="38" t="n"/>
      <c r="H22" s="39">
        <f>IF(E22="","",IFERROR(VLOOKUP(E22,'Összesítő'!$H$12:$I$14,2,FALSE),""))</f>
        <v/>
      </c>
      <c r="I22" s="40">
        <f>IF(G22="","",G22*H22)</f>
        <v/>
      </c>
      <c r="J22" s="40">
        <f>IF(G22="","",G22+I22)</f>
        <v/>
      </c>
      <c r="K22" s="38" t="n"/>
      <c r="L22" s="40">
        <f>IF(OR(J22="",K22=""),"",K22-J22)</f>
        <v/>
      </c>
      <c r="M22" s="39">
        <f>IF(OR(J22="",K22=""),"",IFERROR(K22/J22,0))</f>
        <v/>
      </c>
      <c r="N22" s="10">
        <f>IF(C22="","",IF(OR(K22="",K22=0),"Tervezett",IF(K22&gt;J22,"Túllépés","Részben vagy teljesítve")))</f>
        <v/>
      </c>
      <c r="O22" s="41" t="n"/>
      <c r="P22" s="3" t="n"/>
    </row>
    <row r="23">
      <c r="A23" s="6" t="n"/>
      <c r="B23" s="6" t="n"/>
      <c r="C23" s="3" t="n"/>
      <c r="D23" s="3" t="n"/>
      <c r="E23" s="3" t="n"/>
      <c r="F23" s="6" t="n"/>
      <c r="G23" s="38" t="n"/>
      <c r="H23" s="39">
        <f>IF(E23="","",IFERROR(VLOOKUP(E23,'Összesítő'!$H$12:$I$14,2,FALSE),""))</f>
        <v/>
      </c>
      <c r="I23" s="40">
        <f>IF(G23="","",G23*H23)</f>
        <v/>
      </c>
      <c r="J23" s="40">
        <f>IF(G23="","",G23+I23)</f>
        <v/>
      </c>
      <c r="K23" s="38" t="n"/>
      <c r="L23" s="40">
        <f>IF(OR(J23="",K23=""),"",K23-J23)</f>
        <v/>
      </c>
      <c r="M23" s="39">
        <f>IF(OR(J23="",K23=""),"",IFERROR(K23/J23,0))</f>
        <v/>
      </c>
      <c r="N23" s="10">
        <f>IF(C23="","",IF(OR(K23="",K23=0),"Tervezett",IF(K23&gt;J23,"Túllépés","Részben vagy teljesítve")))</f>
        <v/>
      </c>
      <c r="O23" s="41" t="n"/>
      <c r="P23" s="3" t="n"/>
    </row>
    <row r="24">
      <c r="A24" s="6" t="n"/>
      <c r="B24" s="6" t="n"/>
      <c r="C24" s="3" t="n"/>
      <c r="D24" s="3" t="n"/>
      <c r="E24" s="3" t="n"/>
      <c r="F24" s="6" t="n"/>
      <c r="G24" s="38" t="n"/>
      <c r="H24" s="39">
        <f>IF(E24="","",IFERROR(VLOOKUP(E24,'Összesítő'!$H$12:$I$14,2,FALSE),""))</f>
        <v/>
      </c>
      <c r="I24" s="40">
        <f>IF(G24="","",G24*H24)</f>
        <v/>
      </c>
      <c r="J24" s="40">
        <f>IF(G24="","",G24+I24)</f>
        <v/>
      </c>
      <c r="K24" s="38" t="n"/>
      <c r="L24" s="40">
        <f>IF(OR(J24="",K24=""),"",K24-J24)</f>
        <v/>
      </c>
      <c r="M24" s="39">
        <f>IF(OR(J24="",K24=""),"",IFERROR(K24/J24,0))</f>
        <v/>
      </c>
      <c r="N24" s="10">
        <f>IF(C24="","",IF(OR(K24="",K24=0),"Tervezett",IF(K24&gt;J24,"Túllépés","Részben vagy teljesítve")))</f>
        <v/>
      </c>
      <c r="O24" s="41" t="n"/>
      <c r="P24" s="3" t="n"/>
    </row>
    <row r="25">
      <c r="A25" s="6" t="n"/>
      <c r="B25" s="6" t="n"/>
      <c r="C25" s="3" t="n"/>
      <c r="D25" s="3" t="n"/>
      <c r="E25" s="3" t="n"/>
      <c r="F25" s="6" t="n"/>
      <c r="G25" s="38" t="n"/>
      <c r="H25" s="39">
        <f>IF(E25="","",IFERROR(VLOOKUP(E25,'Összesítő'!$H$12:$I$14,2,FALSE),""))</f>
        <v/>
      </c>
      <c r="I25" s="40">
        <f>IF(G25="","",G25*H25)</f>
        <v/>
      </c>
      <c r="J25" s="40">
        <f>IF(G25="","",G25+I25)</f>
        <v/>
      </c>
      <c r="K25" s="38" t="n"/>
      <c r="L25" s="40">
        <f>IF(OR(J25="",K25=""),"",K25-J25)</f>
        <v/>
      </c>
      <c r="M25" s="39">
        <f>IF(OR(J25="",K25=""),"",IFERROR(K25/J25,0))</f>
        <v/>
      </c>
      <c r="N25" s="10">
        <f>IF(C25="","",IF(OR(K25="",K25=0),"Tervezett",IF(K25&gt;J25,"Túllépés","Részben vagy teljesítve")))</f>
        <v/>
      </c>
      <c r="O25" s="41" t="n"/>
      <c r="P25" s="3" t="n"/>
    </row>
    <row r="26">
      <c r="A26" s="6" t="n"/>
      <c r="B26" s="6" t="n"/>
      <c r="C26" s="3" t="n"/>
      <c r="D26" s="3" t="n"/>
      <c r="E26" s="3" t="n"/>
      <c r="F26" s="6" t="n"/>
      <c r="G26" s="38" t="n"/>
      <c r="H26" s="39">
        <f>IF(E26="","",IFERROR(VLOOKUP(E26,'Összesítő'!$H$12:$I$14,2,FALSE),""))</f>
        <v/>
      </c>
      <c r="I26" s="40">
        <f>IF(G26="","",G26*H26)</f>
        <v/>
      </c>
      <c r="J26" s="40">
        <f>IF(G26="","",G26+I26)</f>
        <v/>
      </c>
      <c r="K26" s="38" t="n"/>
      <c r="L26" s="40">
        <f>IF(OR(J26="",K26=""),"",K26-J26)</f>
        <v/>
      </c>
      <c r="M26" s="39">
        <f>IF(OR(J26="",K26=""),"",IFERROR(K26/J26,0))</f>
        <v/>
      </c>
      <c r="N26" s="10">
        <f>IF(C26="","",IF(OR(K26="",K26=0),"Tervezett",IF(K26&gt;J26,"Túllépés","Részben vagy teljesítve")))</f>
        <v/>
      </c>
      <c r="O26" s="41" t="n"/>
      <c r="P26" s="3" t="n"/>
    </row>
    <row r="27">
      <c r="A27" s="6" t="n"/>
      <c r="B27" s="6" t="n"/>
      <c r="C27" s="3" t="n"/>
      <c r="D27" s="3" t="n"/>
      <c r="E27" s="3" t="n"/>
      <c r="F27" s="6" t="n"/>
      <c r="G27" s="38" t="n"/>
      <c r="H27" s="39">
        <f>IF(E27="","",IFERROR(VLOOKUP(E27,'Összesítő'!$H$12:$I$14,2,FALSE),""))</f>
        <v/>
      </c>
      <c r="I27" s="40">
        <f>IF(G27="","",G27*H27)</f>
        <v/>
      </c>
      <c r="J27" s="40">
        <f>IF(G27="","",G27+I27)</f>
        <v/>
      </c>
      <c r="K27" s="38" t="n"/>
      <c r="L27" s="40">
        <f>IF(OR(J27="",K27=""),"",K27-J27)</f>
        <v/>
      </c>
      <c r="M27" s="39">
        <f>IF(OR(J27="",K27=""),"",IFERROR(K27/J27,0))</f>
        <v/>
      </c>
      <c r="N27" s="10">
        <f>IF(C27="","",IF(OR(K27="",K27=0),"Tervezett",IF(K27&gt;J27,"Túllépés","Részben vagy teljesítve")))</f>
        <v/>
      </c>
      <c r="O27" s="41" t="n"/>
      <c r="P27" s="3" t="n"/>
    </row>
    <row r="28">
      <c r="A28" s="6" t="n"/>
      <c r="B28" s="6" t="n"/>
      <c r="C28" s="3" t="n"/>
      <c r="D28" s="3" t="n"/>
      <c r="E28" s="3" t="n"/>
      <c r="F28" s="6" t="n"/>
      <c r="G28" s="38" t="n"/>
      <c r="H28" s="39">
        <f>IF(E28="","",IFERROR(VLOOKUP(E28,'Összesítő'!$H$12:$I$14,2,FALSE),""))</f>
        <v/>
      </c>
      <c r="I28" s="40">
        <f>IF(G28="","",G28*H28)</f>
        <v/>
      </c>
      <c r="J28" s="40">
        <f>IF(G28="","",G28+I28)</f>
        <v/>
      </c>
      <c r="K28" s="38" t="n"/>
      <c r="L28" s="40">
        <f>IF(OR(J28="",K28=""),"",K28-J28)</f>
        <v/>
      </c>
      <c r="M28" s="39">
        <f>IF(OR(J28="",K28=""),"",IFERROR(K28/J28,0))</f>
        <v/>
      </c>
      <c r="N28" s="10">
        <f>IF(C28="","",IF(OR(K28="",K28=0),"Tervezett",IF(K28&gt;J28,"Túllépés","Részben vagy teljesítve")))</f>
        <v/>
      </c>
      <c r="O28" s="41" t="n"/>
      <c r="P28" s="3" t="n"/>
    </row>
    <row r="29">
      <c r="A29" s="6" t="n"/>
      <c r="B29" s="6" t="n"/>
      <c r="C29" s="3" t="n"/>
      <c r="D29" s="3" t="n"/>
      <c r="E29" s="3" t="n"/>
      <c r="F29" s="6" t="n"/>
      <c r="G29" s="38" t="n"/>
      <c r="H29" s="39">
        <f>IF(E29="","",IFERROR(VLOOKUP(E29,'Összesítő'!$H$12:$I$14,2,FALSE),""))</f>
        <v/>
      </c>
      <c r="I29" s="40">
        <f>IF(G29="","",G29*H29)</f>
        <v/>
      </c>
      <c r="J29" s="40">
        <f>IF(G29="","",G29+I29)</f>
        <v/>
      </c>
      <c r="K29" s="38" t="n"/>
      <c r="L29" s="40">
        <f>IF(OR(J29="",K29=""),"",K29-J29)</f>
        <v/>
      </c>
      <c r="M29" s="39">
        <f>IF(OR(J29="",K29=""),"",IFERROR(K29/J29,0))</f>
        <v/>
      </c>
      <c r="N29" s="10">
        <f>IF(C29="","",IF(OR(K29="",K29=0),"Tervezett",IF(K29&gt;J29,"Túllépés","Részben vagy teljesítve")))</f>
        <v/>
      </c>
      <c r="O29" s="41" t="n"/>
      <c r="P29" s="3" t="n"/>
    </row>
    <row r="30">
      <c r="A30" s="6" t="n"/>
      <c r="B30" s="6" t="n"/>
      <c r="C30" s="3" t="n"/>
      <c r="D30" s="3" t="n"/>
      <c r="E30" s="3" t="n"/>
      <c r="F30" s="6" t="n"/>
      <c r="G30" s="38" t="n"/>
      <c r="H30" s="39">
        <f>IF(E30="","",IFERROR(VLOOKUP(E30,'Összesítő'!$H$12:$I$14,2,FALSE),""))</f>
        <v/>
      </c>
      <c r="I30" s="40">
        <f>IF(G30="","",G30*H30)</f>
        <v/>
      </c>
      <c r="J30" s="40">
        <f>IF(G30="","",G30+I30)</f>
        <v/>
      </c>
      <c r="K30" s="38" t="n"/>
      <c r="L30" s="40">
        <f>IF(OR(J30="",K30=""),"",K30-J30)</f>
        <v/>
      </c>
      <c r="M30" s="39">
        <f>IF(OR(J30="",K30=""),"",IFERROR(K30/J30,0))</f>
        <v/>
      </c>
      <c r="N30" s="10">
        <f>IF(C30="","",IF(OR(K30="",K30=0),"Tervezett",IF(K30&gt;J30,"Túllépés","Részben vagy teljesítve")))</f>
        <v/>
      </c>
      <c r="O30" s="41" t="n"/>
      <c r="P30" s="3" t="n"/>
    </row>
    <row r="31">
      <c r="A31" s="6" t="n"/>
      <c r="B31" s="6" t="n"/>
      <c r="C31" s="3" t="n"/>
      <c r="D31" s="3" t="n"/>
      <c r="E31" s="3" t="n"/>
      <c r="F31" s="6" t="n"/>
      <c r="G31" s="38" t="n"/>
      <c r="H31" s="39">
        <f>IF(E31="","",IFERROR(VLOOKUP(E31,'Összesítő'!$H$12:$I$14,2,FALSE),""))</f>
        <v/>
      </c>
      <c r="I31" s="40">
        <f>IF(G31="","",G31*H31)</f>
        <v/>
      </c>
      <c r="J31" s="40">
        <f>IF(G31="","",G31+I31)</f>
        <v/>
      </c>
      <c r="K31" s="38" t="n"/>
      <c r="L31" s="40">
        <f>IF(OR(J31="",K31=""),"",K31-J31)</f>
        <v/>
      </c>
      <c r="M31" s="39">
        <f>IF(OR(J31="",K31=""),"",IFERROR(K31/J31,0))</f>
        <v/>
      </c>
      <c r="N31" s="10">
        <f>IF(C31="","",IF(OR(K31="",K31=0),"Tervezett",IF(K31&gt;J31,"Túllépés","Részben vagy teljesítve")))</f>
        <v/>
      </c>
      <c r="O31" s="41" t="n"/>
      <c r="P31" s="3" t="n"/>
    </row>
    <row r="32">
      <c r="A32" s="6" t="n"/>
      <c r="B32" s="6" t="n"/>
      <c r="C32" s="3" t="n"/>
      <c r="D32" s="3" t="n"/>
      <c r="E32" s="3" t="n"/>
      <c r="F32" s="6" t="n"/>
      <c r="G32" s="38" t="n"/>
      <c r="H32" s="39">
        <f>IF(E32="","",IFERROR(VLOOKUP(E32,'Összesítő'!$H$12:$I$14,2,FALSE),""))</f>
        <v/>
      </c>
      <c r="I32" s="40">
        <f>IF(G32="","",G32*H32)</f>
        <v/>
      </c>
      <c r="J32" s="40">
        <f>IF(G32="","",G32+I32)</f>
        <v/>
      </c>
      <c r="K32" s="38" t="n"/>
      <c r="L32" s="40">
        <f>IF(OR(J32="",K32=""),"",K32-J32)</f>
        <v/>
      </c>
      <c r="M32" s="39">
        <f>IF(OR(J32="",K32=""),"",IFERROR(K32/J32,0))</f>
        <v/>
      </c>
      <c r="N32" s="10">
        <f>IF(C32="","",IF(OR(K32="",K32=0),"Tervezett",IF(K32&gt;J32,"Túllépés","Részben vagy teljesítve")))</f>
        <v/>
      </c>
      <c r="O32" s="41" t="n"/>
      <c r="P32" s="3" t="n"/>
    </row>
    <row r="33">
      <c r="A33" s="6" t="n"/>
      <c r="B33" s="6" t="n"/>
      <c r="C33" s="3" t="n"/>
      <c r="D33" s="3" t="n"/>
      <c r="E33" s="3" t="n"/>
      <c r="F33" s="6" t="n"/>
      <c r="G33" s="38" t="n"/>
      <c r="H33" s="39">
        <f>IF(E33="","",IFERROR(VLOOKUP(E33,'Összesítő'!$H$12:$I$14,2,FALSE),""))</f>
        <v/>
      </c>
      <c r="I33" s="40">
        <f>IF(G33="","",G33*H33)</f>
        <v/>
      </c>
      <c r="J33" s="40">
        <f>IF(G33="","",G33+I33)</f>
        <v/>
      </c>
      <c r="K33" s="38" t="n"/>
      <c r="L33" s="40">
        <f>IF(OR(J33="",K33=""),"",K33-J33)</f>
        <v/>
      </c>
      <c r="M33" s="39">
        <f>IF(OR(J33="",K33=""),"",IFERROR(K33/J33,0))</f>
        <v/>
      </c>
      <c r="N33" s="10">
        <f>IF(C33="","",IF(OR(K33="",K33=0),"Tervezett",IF(K33&gt;J33,"Túllépés","Részben vagy teljesítve")))</f>
        <v/>
      </c>
      <c r="O33" s="41" t="n"/>
      <c r="P33" s="3" t="n"/>
    </row>
    <row r="34">
      <c r="A34" s="6" t="n"/>
      <c r="B34" s="6" t="n"/>
      <c r="C34" s="3" t="n"/>
      <c r="D34" s="3" t="n"/>
      <c r="E34" s="3" t="n"/>
      <c r="F34" s="6" t="n"/>
      <c r="G34" s="38" t="n"/>
      <c r="H34" s="39">
        <f>IF(E34="","",IFERROR(VLOOKUP(E34,'Összesítő'!$H$12:$I$14,2,FALSE),""))</f>
        <v/>
      </c>
      <c r="I34" s="40">
        <f>IF(G34="","",G34*H34)</f>
        <v/>
      </c>
      <c r="J34" s="40">
        <f>IF(G34="","",G34+I34)</f>
        <v/>
      </c>
      <c r="K34" s="38" t="n"/>
      <c r="L34" s="40">
        <f>IF(OR(J34="",K34=""),"",K34-J34)</f>
        <v/>
      </c>
      <c r="M34" s="39">
        <f>IF(OR(J34="",K34=""),"",IFERROR(K34/J34,0))</f>
        <v/>
      </c>
      <c r="N34" s="10">
        <f>IF(C34="","",IF(OR(K34="",K34=0),"Tervezett",IF(K34&gt;J34,"Túllépés","Részben vagy teljesítve")))</f>
        <v/>
      </c>
      <c r="O34" s="41" t="n"/>
      <c r="P34" s="3" t="n"/>
    </row>
    <row r="35">
      <c r="A35" s="6" t="n"/>
      <c r="B35" s="6" t="n"/>
      <c r="C35" s="3" t="n"/>
      <c r="D35" s="3" t="n"/>
      <c r="E35" s="3" t="n"/>
      <c r="F35" s="6" t="n"/>
      <c r="G35" s="38" t="n"/>
      <c r="H35" s="39">
        <f>IF(E35="","",IFERROR(VLOOKUP(E35,'Összesítő'!$H$12:$I$14,2,FALSE),""))</f>
        <v/>
      </c>
      <c r="I35" s="40">
        <f>IF(G35="","",G35*H35)</f>
        <v/>
      </c>
      <c r="J35" s="40">
        <f>IF(G35="","",G35+I35)</f>
        <v/>
      </c>
      <c r="K35" s="38" t="n"/>
      <c r="L35" s="40">
        <f>IF(OR(J35="",K35=""),"",K35-J35)</f>
        <v/>
      </c>
      <c r="M35" s="39">
        <f>IF(OR(J35="",K35=""),"",IFERROR(K35/J35,0))</f>
        <v/>
      </c>
      <c r="N35" s="10">
        <f>IF(C35="","",IF(OR(K35="",K35=0),"Tervezett",IF(K35&gt;J35,"Túllépés","Részben vagy teljesítve")))</f>
        <v/>
      </c>
      <c r="O35" s="41" t="n"/>
      <c r="P35" s="3" t="n"/>
    </row>
    <row r="36">
      <c r="A36" s="6" t="n"/>
      <c r="B36" s="6" t="n"/>
      <c r="C36" s="3" t="n"/>
      <c r="D36" s="3" t="n"/>
      <c r="E36" s="3" t="n"/>
      <c r="F36" s="6" t="n"/>
      <c r="G36" s="38" t="n"/>
      <c r="H36" s="39">
        <f>IF(E36="","",IFERROR(VLOOKUP(E36,'Összesítő'!$H$12:$I$14,2,FALSE),""))</f>
        <v/>
      </c>
      <c r="I36" s="40">
        <f>IF(G36="","",G36*H36)</f>
        <v/>
      </c>
      <c r="J36" s="40">
        <f>IF(G36="","",G36+I36)</f>
        <v/>
      </c>
      <c r="K36" s="38" t="n"/>
      <c r="L36" s="40">
        <f>IF(OR(J36="",K36=""),"",K36-J36)</f>
        <v/>
      </c>
      <c r="M36" s="39">
        <f>IF(OR(J36="",K36=""),"",IFERROR(K36/J36,0))</f>
        <v/>
      </c>
      <c r="N36" s="10">
        <f>IF(C36="","",IF(OR(K36="",K36=0),"Tervezett",IF(K36&gt;J36,"Túllépés","Részben vagy teljesítve")))</f>
        <v/>
      </c>
      <c r="O36" s="41" t="n"/>
      <c r="P36" s="3" t="n"/>
    </row>
    <row r="37">
      <c r="A37" s="6" t="n"/>
      <c r="B37" s="6" t="n"/>
      <c r="C37" s="3" t="n"/>
      <c r="D37" s="3" t="n"/>
      <c r="E37" s="3" t="n"/>
      <c r="F37" s="6" t="n"/>
      <c r="G37" s="38" t="n"/>
      <c r="H37" s="39">
        <f>IF(E37="","",IFERROR(VLOOKUP(E37,'Összesítő'!$H$12:$I$14,2,FALSE),""))</f>
        <v/>
      </c>
      <c r="I37" s="40">
        <f>IF(G37="","",G37*H37)</f>
        <v/>
      </c>
      <c r="J37" s="40">
        <f>IF(G37="","",G37+I37)</f>
        <v/>
      </c>
      <c r="K37" s="38" t="n"/>
      <c r="L37" s="40">
        <f>IF(OR(J37="",K37=""),"",K37-J37)</f>
        <v/>
      </c>
      <c r="M37" s="39">
        <f>IF(OR(J37="",K37=""),"",IFERROR(K37/J37,0))</f>
        <v/>
      </c>
      <c r="N37" s="10">
        <f>IF(C37="","",IF(OR(K37="",K37=0),"Tervezett",IF(K37&gt;J37,"Túllépés","Részben vagy teljesítve")))</f>
        <v/>
      </c>
      <c r="O37" s="41" t="n"/>
      <c r="P37" s="3" t="n"/>
    </row>
    <row r="38">
      <c r="A38" s="6" t="n"/>
      <c r="B38" s="6" t="n"/>
      <c r="C38" s="3" t="n"/>
      <c r="D38" s="3" t="n"/>
      <c r="E38" s="3" t="n"/>
      <c r="F38" s="6" t="n"/>
      <c r="G38" s="38" t="n"/>
      <c r="H38" s="39">
        <f>IF(E38="","",IFERROR(VLOOKUP(E38,'Összesítő'!$H$12:$I$14,2,FALSE),""))</f>
        <v/>
      </c>
      <c r="I38" s="40">
        <f>IF(G38="","",G38*H38)</f>
        <v/>
      </c>
      <c r="J38" s="40">
        <f>IF(G38="","",G38+I38)</f>
        <v/>
      </c>
      <c r="K38" s="38" t="n"/>
      <c r="L38" s="40">
        <f>IF(OR(J38="",K38=""),"",K38-J38)</f>
        <v/>
      </c>
      <c r="M38" s="39">
        <f>IF(OR(J38="",K38=""),"",IFERROR(K38/J38,0))</f>
        <v/>
      </c>
      <c r="N38" s="10">
        <f>IF(C38="","",IF(OR(K38="",K38=0),"Tervezett",IF(K38&gt;J38,"Túllépés","Részben vagy teljesítve")))</f>
        <v/>
      </c>
      <c r="O38" s="41" t="n"/>
      <c r="P38" s="3" t="n"/>
    </row>
    <row r="39">
      <c r="A39" s="6" t="n"/>
      <c r="B39" s="6" t="n"/>
      <c r="C39" s="3" t="n"/>
      <c r="D39" s="3" t="n"/>
      <c r="E39" s="3" t="n"/>
      <c r="F39" s="6" t="n"/>
      <c r="G39" s="38" t="n"/>
      <c r="H39" s="39">
        <f>IF(E39="","",IFERROR(VLOOKUP(E39,'Összesítő'!$H$12:$I$14,2,FALSE),""))</f>
        <v/>
      </c>
      <c r="I39" s="40">
        <f>IF(G39="","",G39*H39)</f>
        <v/>
      </c>
      <c r="J39" s="40">
        <f>IF(G39="","",G39+I39)</f>
        <v/>
      </c>
      <c r="K39" s="38" t="n"/>
      <c r="L39" s="40">
        <f>IF(OR(J39="",K39=""),"",K39-J39)</f>
        <v/>
      </c>
      <c r="M39" s="39">
        <f>IF(OR(J39="",K39=""),"",IFERROR(K39/J39,0))</f>
        <v/>
      </c>
      <c r="N39" s="10">
        <f>IF(C39="","",IF(OR(K39="",K39=0),"Tervezett",IF(K39&gt;J39,"Túllépés","Részben vagy teljesítve")))</f>
        <v/>
      </c>
      <c r="O39" s="41" t="n"/>
      <c r="P39" s="3" t="n"/>
    </row>
    <row r="40">
      <c r="A40" s="6" t="n"/>
      <c r="B40" s="6" t="n"/>
      <c r="C40" s="3" t="n"/>
      <c r="D40" s="3" t="n"/>
      <c r="E40" s="3" t="n"/>
      <c r="F40" s="6" t="n"/>
      <c r="G40" s="38" t="n"/>
      <c r="H40" s="39">
        <f>IF(E40="","",IFERROR(VLOOKUP(E40,'Összesítő'!$H$12:$I$14,2,FALSE),""))</f>
        <v/>
      </c>
      <c r="I40" s="40">
        <f>IF(G40="","",G40*H40)</f>
        <v/>
      </c>
      <c r="J40" s="40">
        <f>IF(G40="","",G40+I40)</f>
        <v/>
      </c>
      <c r="K40" s="38" t="n"/>
      <c r="L40" s="40">
        <f>IF(OR(J40="",K40=""),"",K40-J40)</f>
        <v/>
      </c>
      <c r="M40" s="39">
        <f>IF(OR(J40="",K40=""),"",IFERROR(K40/J40,0))</f>
        <v/>
      </c>
      <c r="N40" s="10">
        <f>IF(C40="","",IF(OR(K40="",K40=0),"Tervezett",IF(K40&gt;J40,"Túllépés","Részben vagy teljesítve")))</f>
        <v/>
      </c>
      <c r="O40" s="41" t="n"/>
      <c r="P40" s="3" t="n"/>
    </row>
    <row r="41">
      <c r="A41" s="6" t="n"/>
      <c r="B41" s="6" t="n"/>
      <c r="C41" s="3" t="n"/>
      <c r="D41" s="3" t="n"/>
      <c r="E41" s="3" t="n"/>
      <c r="F41" s="6" t="n"/>
      <c r="G41" s="38" t="n"/>
      <c r="H41" s="39">
        <f>IF(E41="","",IFERROR(VLOOKUP(E41,'Összesítő'!$H$12:$I$14,2,FALSE),""))</f>
        <v/>
      </c>
      <c r="I41" s="40">
        <f>IF(G41="","",G41*H41)</f>
        <v/>
      </c>
      <c r="J41" s="40">
        <f>IF(G41="","",G41+I41)</f>
        <v/>
      </c>
      <c r="K41" s="38" t="n"/>
      <c r="L41" s="40">
        <f>IF(OR(J41="",K41=""),"",K41-J41)</f>
        <v/>
      </c>
      <c r="M41" s="39">
        <f>IF(OR(J41="",K41=""),"",IFERROR(K41/J41,0))</f>
        <v/>
      </c>
      <c r="N41" s="10">
        <f>IF(C41="","",IF(OR(K41="",K41=0),"Tervezett",IF(K41&gt;J41,"Túllépés","Részben vagy teljesítve")))</f>
        <v/>
      </c>
      <c r="O41" s="41" t="n"/>
      <c r="P41" s="3" t="n"/>
    </row>
    <row r="42">
      <c r="A42" s="6" t="n"/>
      <c r="B42" s="6" t="n"/>
      <c r="C42" s="3" t="n"/>
      <c r="D42" s="3" t="n"/>
      <c r="E42" s="3" t="n"/>
      <c r="F42" s="6" t="n"/>
      <c r="G42" s="38" t="n"/>
      <c r="H42" s="39">
        <f>IF(E42="","",IFERROR(VLOOKUP(E42,'Összesítő'!$H$12:$I$14,2,FALSE),""))</f>
        <v/>
      </c>
      <c r="I42" s="40">
        <f>IF(G42="","",G42*H42)</f>
        <v/>
      </c>
      <c r="J42" s="40">
        <f>IF(G42="","",G42+I42)</f>
        <v/>
      </c>
      <c r="K42" s="38" t="n"/>
      <c r="L42" s="40">
        <f>IF(OR(J42="",K42=""),"",K42-J42)</f>
        <v/>
      </c>
      <c r="M42" s="39">
        <f>IF(OR(J42="",K42=""),"",IFERROR(K42/J42,0))</f>
        <v/>
      </c>
      <c r="N42" s="10">
        <f>IF(C42="","",IF(OR(K42="",K42=0),"Tervezett",IF(K42&gt;J42,"Túllépés","Részben vagy teljesítve")))</f>
        <v/>
      </c>
      <c r="O42" s="41" t="n"/>
      <c r="P42" s="3" t="n"/>
    </row>
    <row r="43">
      <c r="A43" s="6" t="n"/>
      <c r="B43" s="6" t="n"/>
      <c r="C43" s="3" t="n"/>
      <c r="D43" s="3" t="n"/>
      <c r="E43" s="3" t="n"/>
      <c r="F43" s="6" t="n"/>
      <c r="G43" s="38" t="n"/>
      <c r="H43" s="39">
        <f>IF(E43="","",IFERROR(VLOOKUP(E43,'Összesítő'!$H$12:$I$14,2,FALSE),""))</f>
        <v/>
      </c>
      <c r="I43" s="40">
        <f>IF(G43="","",G43*H43)</f>
        <v/>
      </c>
      <c r="J43" s="40">
        <f>IF(G43="","",G43+I43)</f>
        <v/>
      </c>
      <c r="K43" s="38" t="n"/>
      <c r="L43" s="40">
        <f>IF(OR(J43="",K43=""),"",K43-J43)</f>
        <v/>
      </c>
      <c r="M43" s="39">
        <f>IF(OR(J43="",K43=""),"",IFERROR(K43/J43,0))</f>
        <v/>
      </c>
      <c r="N43" s="10">
        <f>IF(C43="","",IF(OR(K43="",K43=0),"Tervezett",IF(K43&gt;J43,"Túllépés","Részben vagy teljesítve")))</f>
        <v/>
      </c>
      <c r="O43" s="41" t="n"/>
      <c r="P43" s="3" t="n"/>
    </row>
    <row r="44">
      <c r="A44" s="6" t="n"/>
      <c r="B44" s="6" t="n"/>
      <c r="C44" s="3" t="n"/>
      <c r="D44" s="3" t="n"/>
      <c r="E44" s="3" t="n"/>
      <c r="F44" s="6" t="n"/>
      <c r="G44" s="38" t="n"/>
      <c r="H44" s="39">
        <f>IF(E44="","",IFERROR(VLOOKUP(E44,'Összesítő'!$H$12:$I$14,2,FALSE),""))</f>
        <v/>
      </c>
      <c r="I44" s="40">
        <f>IF(G44="","",G44*H44)</f>
        <v/>
      </c>
      <c r="J44" s="40">
        <f>IF(G44="","",G44+I44)</f>
        <v/>
      </c>
      <c r="K44" s="38" t="n"/>
      <c r="L44" s="40">
        <f>IF(OR(J44="",K44=""),"",K44-J44)</f>
        <v/>
      </c>
      <c r="M44" s="39">
        <f>IF(OR(J44="",K44=""),"",IFERROR(K44/J44,0))</f>
        <v/>
      </c>
      <c r="N44" s="10">
        <f>IF(C44="","",IF(OR(K44="",K44=0),"Tervezett",IF(K44&gt;J44,"Túllépés","Részben vagy teljesítve")))</f>
        <v/>
      </c>
      <c r="O44" s="41" t="n"/>
      <c r="P44" s="3" t="n"/>
    </row>
    <row r="45">
      <c r="A45" s="6" t="n"/>
      <c r="B45" s="6" t="n"/>
      <c r="C45" s="3" t="n"/>
      <c r="D45" s="3" t="n"/>
      <c r="E45" s="3" t="n"/>
      <c r="F45" s="6" t="n"/>
      <c r="G45" s="38" t="n"/>
      <c r="H45" s="39">
        <f>IF(E45="","",IFERROR(VLOOKUP(E45,'Összesítő'!$H$12:$I$14,2,FALSE),""))</f>
        <v/>
      </c>
      <c r="I45" s="40">
        <f>IF(G45="","",G45*H45)</f>
        <v/>
      </c>
      <c r="J45" s="40">
        <f>IF(G45="","",G45+I45)</f>
        <v/>
      </c>
      <c r="K45" s="38" t="n"/>
      <c r="L45" s="40">
        <f>IF(OR(J45="",K45=""),"",K45-J45)</f>
        <v/>
      </c>
      <c r="M45" s="39">
        <f>IF(OR(J45="",K45=""),"",IFERROR(K45/J45,0))</f>
        <v/>
      </c>
      <c r="N45" s="10">
        <f>IF(C45="","",IF(OR(K45="",K45=0),"Tervezett",IF(K45&gt;J45,"Túllépés","Részben vagy teljesítve")))</f>
        <v/>
      </c>
      <c r="O45" s="41" t="n"/>
      <c r="P45" s="3" t="n"/>
    </row>
    <row r="46">
      <c r="A46" s="6" t="n"/>
      <c r="B46" s="6" t="n"/>
      <c r="C46" s="3" t="n"/>
      <c r="D46" s="3" t="n"/>
      <c r="E46" s="3" t="n"/>
      <c r="F46" s="6" t="n"/>
      <c r="G46" s="38" t="n"/>
      <c r="H46" s="39">
        <f>IF(E46="","",IFERROR(VLOOKUP(E46,'Összesítő'!$H$12:$I$14,2,FALSE),""))</f>
        <v/>
      </c>
      <c r="I46" s="40">
        <f>IF(G46="","",G46*H46)</f>
        <v/>
      </c>
      <c r="J46" s="40">
        <f>IF(G46="","",G46+I46)</f>
        <v/>
      </c>
      <c r="K46" s="38" t="n"/>
      <c r="L46" s="40">
        <f>IF(OR(J46="",K46=""),"",K46-J46)</f>
        <v/>
      </c>
      <c r="M46" s="39">
        <f>IF(OR(J46="",K46=""),"",IFERROR(K46/J46,0))</f>
        <v/>
      </c>
      <c r="N46" s="10">
        <f>IF(C46="","",IF(OR(K46="",K46=0),"Tervezett",IF(K46&gt;J46,"Túllépés","Részben vagy teljesítve")))</f>
        <v/>
      </c>
      <c r="O46" s="41" t="n"/>
      <c r="P46" s="3" t="n"/>
    </row>
    <row r="47">
      <c r="A47" s="6" t="n"/>
      <c r="B47" s="6" t="n"/>
      <c r="C47" s="3" t="n"/>
      <c r="D47" s="3" t="n"/>
      <c r="E47" s="3" t="n"/>
      <c r="F47" s="6" t="n"/>
      <c r="G47" s="38" t="n"/>
      <c r="H47" s="39">
        <f>IF(E47="","",IFERROR(VLOOKUP(E47,'Összesítő'!$H$12:$I$14,2,FALSE),""))</f>
        <v/>
      </c>
      <c r="I47" s="40">
        <f>IF(G47="","",G47*H47)</f>
        <v/>
      </c>
      <c r="J47" s="40">
        <f>IF(G47="","",G47+I47)</f>
        <v/>
      </c>
      <c r="K47" s="38" t="n"/>
      <c r="L47" s="40">
        <f>IF(OR(J47="",K47=""),"",K47-J47)</f>
        <v/>
      </c>
      <c r="M47" s="39">
        <f>IF(OR(J47="",K47=""),"",IFERROR(K47/J47,0))</f>
        <v/>
      </c>
      <c r="N47" s="10">
        <f>IF(C47="","",IF(OR(K47="",K47=0),"Tervezett",IF(K47&gt;J47,"Túllépés","Részben vagy teljesítve")))</f>
        <v/>
      </c>
      <c r="O47" s="41" t="n"/>
      <c r="P47" s="3" t="n"/>
    </row>
    <row r="48">
      <c r="A48" s="6" t="n"/>
      <c r="B48" s="6" t="n"/>
      <c r="C48" s="3" t="n"/>
      <c r="D48" s="3" t="n"/>
      <c r="E48" s="3" t="n"/>
      <c r="F48" s="6" t="n"/>
      <c r="G48" s="38" t="n"/>
      <c r="H48" s="39">
        <f>IF(E48="","",IFERROR(VLOOKUP(E48,'Összesítő'!$H$12:$I$14,2,FALSE),""))</f>
        <v/>
      </c>
      <c r="I48" s="40">
        <f>IF(G48="","",G48*H48)</f>
        <v/>
      </c>
      <c r="J48" s="40">
        <f>IF(G48="","",G48+I48)</f>
        <v/>
      </c>
      <c r="K48" s="38" t="n"/>
      <c r="L48" s="40">
        <f>IF(OR(J48="",K48=""),"",K48-J48)</f>
        <v/>
      </c>
      <c r="M48" s="39">
        <f>IF(OR(J48="",K48=""),"",IFERROR(K48/J48,0))</f>
        <v/>
      </c>
      <c r="N48" s="10">
        <f>IF(C48="","",IF(OR(K48="",K48=0),"Tervezett",IF(K48&gt;J48,"Túllépés","Részben vagy teljesítve")))</f>
        <v/>
      </c>
      <c r="O48" s="41" t="n"/>
      <c r="P48" s="3" t="n"/>
    </row>
    <row r="49">
      <c r="A49" s="6" t="n"/>
      <c r="B49" s="6" t="n"/>
      <c r="C49" s="3" t="n"/>
      <c r="D49" s="3" t="n"/>
      <c r="E49" s="3" t="n"/>
      <c r="F49" s="6" t="n"/>
      <c r="G49" s="38" t="n"/>
      <c r="H49" s="39">
        <f>IF(E49="","",IFERROR(VLOOKUP(E49,'Összesítő'!$H$12:$I$14,2,FALSE),""))</f>
        <v/>
      </c>
      <c r="I49" s="40">
        <f>IF(G49="","",G49*H49)</f>
        <v/>
      </c>
      <c r="J49" s="40">
        <f>IF(G49="","",G49+I49)</f>
        <v/>
      </c>
      <c r="K49" s="38" t="n"/>
      <c r="L49" s="40">
        <f>IF(OR(J49="",K49=""),"",K49-J49)</f>
        <v/>
      </c>
      <c r="M49" s="39">
        <f>IF(OR(J49="",K49=""),"",IFERROR(K49/J49,0))</f>
        <v/>
      </c>
      <c r="N49" s="10">
        <f>IF(C49="","",IF(OR(K49="",K49=0),"Tervezett",IF(K49&gt;J49,"Túllépés","Részben vagy teljesítve")))</f>
        <v/>
      </c>
      <c r="O49" s="41" t="n"/>
      <c r="P49" s="3" t="n"/>
    </row>
    <row r="50">
      <c r="A50" s="6" t="n"/>
      <c r="B50" s="6" t="n"/>
      <c r="C50" s="3" t="n"/>
      <c r="D50" s="3" t="n"/>
      <c r="E50" s="3" t="n"/>
      <c r="F50" s="6" t="n"/>
      <c r="G50" s="38" t="n"/>
      <c r="H50" s="39">
        <f>IF(E50="","",IFERROR(VLOOKUP(E50,'Összesítő'!$H$12:$I$14,2,FALSE),""))</f>
        <v/>
      </c>
      <c r="I50" s="40">
        <f>IF(G50="","",G50*H50)</f>
        <v/>
      </c>
      <c r="J50" s="40">
        <f>IF(G50="","",G50+I50)</f>
        <v/>
      </c>
      <c r="K50" s="38" t="n"/>
      <c r="L50" s="40">
        <f>IF(OR(J50="",K50=""),"",K50-J50)</f>
        <v/>
      </c>
      <c r="M50" s="39">
        <f>IF(OR(J50="",K50=""),"",IFERROR(K50/J50,0))</f>
        <v/>
      </c>
      <c r="N50" s="10">
        <f>IF(C50="","",IF(OR(K50="",K50=0),"Tervezett",IF(K50&gt;J50,"Túllépés","Részben vagy teljesítve")))</f>
        <v/>
      </c>
      <c r="O50" s="41" t="n"/>
      <c r="P50" s="3" t="n"/>
    </row>
    <row r="51">
      <c r="A51" s="6" t="n"/>
      <c r="B51" s="6" t="n"/>
      <c r="C51" s="3" t="n"/>
      <c r="D51" s="3" t="n"/>
      <c r="E51" s="3" t="n"/>
      <c r="F51" s="6" t="n"/>
      <c r="G51" s="38" t="n"/>
      <c r="H51" s="39">
        <f>IF(E51="","",IFERROR(VLOOKUP(E51,'Összesítő'!$H$12:$I$14,2,FALSE),""))</f>
        <v/>
      </c>
      <c r="I51" s="40">
        <f>IF(G51="","",G51*H51)</f>
        <v/>
      </c>
      <c r="J51" s="40">
        <f>IF(G51="","",G51+I51)</f>
        <v/>
      </c>
      <c r="K51" s="38" t="n"/>
      <c r="L51" s="40">
        <f>IF(OR(J51="",K51=""),"",K51-J51)</f>
        <v/>
      </c>
      <c r="M51" s="39">
        <f>IF(OR(J51="",K51=""),"",IFERROR(K51/J51,0))</f>
        <v/>
      </c>
      <c r="N51" s="10">
        <f>IF(C51="","",IF(OR(K51="",K51=0),"Tervezett",IF(K51&gt;J51,"Túllépés","Részben vagy teljesítve")))</f>
        <v/>
      </c>
      <c r="O51" s="41" t="n"/>
      <c r="P51" s="3" t="n"/>
    </row>
    <row r="52">
      <c r="A52" s="6" t="n"/>
      <c r="B52" s="6" t="n"/>
      <c r="C52" s="3" t="n"/>
      <c r="D52" s="3" t="n"/>
      <c r="E52" s="3" t="n"/>
      <c r="F52" s="6" t="n"/>
      <c r="G52" s="38" t="n"/>
      <c r="H52" s="39">
        <f>IF(E52="","",IFERROR(VLOOKUP(E52,'Összesítő'!$H$12:$I$14,2,FALSE),""))</f>
        <v/>
      </c>
      <c r="I52" s="40">
        <f>IF(G52="","",G52*H52)</f>
        <v/>
      </c>
      <c r="J52" s="40">
        <f>IF(G52="","",G52+I52)</f>
        <v/>
      </c>
      <c r="K52" s="38" t="n"/>
      <c r="L52" s="40">
        <f>IF(OR(J52="",K52=""),"",K52-J52)</f>
        <v/>
      </c>
      <c r="M52" s="39">
        <f>IF(OR(J52="",K52=""),"",IFERROR(K52/J52,0))</f>
        <v/>
      </c>
      <c r="N52" s="10">
        <f>IF(C52="","",IF(OR(K52="",K52=0),"Tervezett",IF(K52&gt;J52,"Túllépés","Részben vagy teljesítve")))</f>
        <v/>
      </c>
      <c r="O52" s="41" t="n"/>
      <c r="P52" s="3" t="n"/>
    </row>
    <row r="53">
      <c r="A53" s="6" t="n"/>
      <c r="B53" s="6" t="n"/>
      <c r="C53" s="3" t="n"/>
      <c r="D53" s="3" t="n"/>
      <c r="E53" s="3" t="n"/>
      <c r="F53" s="6" t="n"/>
      <c r="G53" s="38" t="n"/>
      <c r="H53" s="39">
        <f>IF(E53="","",IFERROR(VLOOKUP(E53,'Összesítő'!$H$12:$I$14,2,FALSE),""))</f>
        <v/>
      </c>
      <c r="I53" s="40">
        <f>IF(G53="","",G53*H53)</f>
        <v/>
      </c>
      <c r="J53" s="40">
        <f>IF(G53="","",G53+I53)</f>
        <v/>
      </c>
      <c r="K53" s="38" t="n"/>
      <c r="L53" s="40">
        <f>IF(OR(J53="",K53=""),"",K53-J53)</f>
        <v/>
      </c>
      <c r="M53" s="39">
        <f>IF(OR(J53="",K53=""),"",IFERROR(K53/J53,0))</f>
        <v/>
      </c>
      <c r="N53" s="10">
        <f>IF(C53="","",IF(OR(K53="",K53=0),"Tervezett",IF(K53&gt;J53,"Túllépés","Részben vagy teljesítve")))</f>
        <v/>
      </c>
      <c r="O53" s="41" t="n"/>
      <c r="P53" s="3" t="n"/>
    </row>
    <row r="54">
      <c r="A54" s="6" t="n"/>
      <c r="B54" s="6" t="n"/>
      <c r="C54" s="3" t="n"/>
      <c r="D54" s="3" t="n"/>
      <c r="E54" s="3" t="n"/>
      <c r="F54" s="6" t="n"/>
      <c r="G54" s="38" t="n"/>
      <c r="H54" s="39">
        <f>IF(E54="","",IFERROR(VLOOKUP(E54,'Összesítő'!$H$12:$I$14,2,FALSE),""))</f>
        <v/>
      </c>
      <c r="I54" s="40">
        <f>IF(G54="","",G54*H54)</f>
        <v/>
      </c>
      <c r="J54" s="40">
        <f>IF(G54="","",G54+I54)</f>
        <v/>
      </c>
      <c r="K54" s="38" t="n"/>
      <c r="L54" s="40">
        <f>IF(OR(J54="",K54=""),"",K54-J54)</f>
        <v/>
      </c>
      <c r="M54" s="39">
        <f>IF(OR(J54="",K54=""),"",IFERROR(K54/J54,0))</f>
        <v/>
      </c>
      <c r="N54" s="10">
        <f>IF(C54="","",IF(OR(K54="",K54=0),"Tervezett",IF(K54&gt;J54,"Túllépés","Részben vagy teljesítve")))</f>
        <v/>
      </c>
      <c r="O54" s="41" t="n"/>
      <c r="P54" s="3" t="n"/>
    </row>
    <row r="55">
      <c r="A55" s="6" t="n"/>
      <c r="B55" s="6" t="n"/>
      <c r="C55" s="3" t="n"/>
      <c r="D55" s="3" t="n"/>
      <c r="E55" s="3" t="n"/>
      <c r="F55" s="6" t="n"/>
      <c r="G55" s="38" t="n"/>
      <c r="H55" s="39">
        <f>IF(E55="","",IFERROR(VLOOKUP(E55,'Összesítő'!$H$12:$I$14,2,FALSE),""))</f>
        <v/>
      </c>
      <c r="I55" s="40">
        <f>IF(G55="","",G55*H55)</f>
        <v/>
      </c>
      <c r="J55" s="40">
        <f>IF(G55="","",G55+I55)</f>
        <v/>
      </c>
      <c r="K55" s="38" t="n"/>
      <c r="L55" s="40">
        <f>IF(OR(J55="",K55=""),"",K55-J55)</f>
        <v/>
      </c>
      <c r="M55" s="39">
        <f>IF(OR(J55="",K55=""),"",IFERROR(K55/J55,0))</f>
        <v/>
      </c>
      <c r="N55" s="10">
        <f>IF(C55="","",IF(OR(K55="",K55=0),"Tervezett",IF(K55&gt;J55,"Túllépés","Részben vagy teljesítve")))</f>
        <v/>
      </c>
      <c r="O55" s="41" t="n"/>
      <c r="P55" s="3" t="n"/>
    </row>
    <row r="56">
      <c r="A56" s="6" t="n"/>
      <c r="B56" s="6" t="n"/>
      <c r="C56" s="3" t="n"/>
      <c r="D56" s="3" t="n"/>
      <c r="E56" s="3" t="n"/>
      <c r="F56" s="6" t="n"/>
      <c r="G56" s="38" t="n"/>
      <c r="H56" s="39">
        <f>IF(E56="","",IFERROR(VLOOKUP(E56,'Összesítő'!$H$12:$I$14,2,FALSE),""))</f>
        <v/>
      </c>
      <c r="I56" s="40">
        <f>IF(G56="","",G56*H56)</f>
        <v/>
      </c>
      <c r="J56" s="40">
        <f>IF(G56="","",G56+I56)</f>
        <v/>
      </c>
      <c r="K56" s="38" t="n"/>
      <c r="L56" s="40">
        <f>IF(OR(J56="",K56=""),"",K56-J56)</f>
        <v/>
      </c>
      <c r="M56" s="39">
        <f>IF(OR(J56="",K56=""),"",IFERROR(K56/J56,0))</f>
        <v/>
      </c>
      <c r="N56" s="10">
        <f>IF(C56="","",IF(OR(K56="",K56=0),"Tervezett",IF(K56&gt;J56,"Túllépés","Részben vagy teljesítve")))</f>
        <v/>
      </c>
      <c r="O56" s="41" t="n"/>
      <c r="P56" s="3" t="n"/>
    </row>
    <row r="57">
      <c r="A57" s="6" t="n"/>
      <c r="B57" s="6" t="n"/>
      <c r="C57" s="3" t="n"/>
      <c r="D57" s="3" t="n"/>
      <c r="E57" s="3" t="n"/>
      <c r="F57" s="6" t="n"/>
      <c r="G57" s="38" t="n"/>
      <c r="H57" s="39">
        <f>IF(E57="","",IFERROR(VLOOKUP(E57,'Összesítő'!$H$12:$I$14,2,FALSE),""))</f>
        <v/>
      </c>
      <c r="I57" s="40">
        <f>IF(G57="","",G57*H57)</f>
        <v/>
      </c>
      <c r="J57" s="40">
        <f>IF(G57="","",G57+I57)</f>
        <v/>
      </c>
      <c r="K57" s="38" t="n"/>
      <c r="L57" s="40">
        <f>IF(OR(J57="",K57=""),"",K57-J57)</f>
        <v/>
      </c>
      <c r="M57" s="39">
        <f>IF(OR(J57="",K57=""),"",IFERROR(K57/J57,0))</f>
        <v/>
      </c>
      <c r="N57" s="10">
        <f>IF(C57="","",IF(OR(K57="",K57=0),"Tervezett",IF(K57&gt;J57,"Túllépés","Részben vagy teljesítve")))</f>
        <v/>
      </c>
      <c r="O57" s="41" t="n"/>
      <c r="P57" s="3" t="n"/>
    </row>
    <row r="58">
      <c r="A58" s="6" t="n"/>
      <c r="B58" s="6" t="n"/>
      <c r="C58" s="3" t="n"/>
      <c r="D58" s="3" t="n"/>
      <c r="E58" s="3" t="n"/>
      <c r="F58" s="6" t="n"/>
      <c r="G58" s="38" t="n"/>
      <c r="H58" s="39">
        <f>IF(E58="","",IFERROR(VLOOKUP(E58,'Összesítő'!$H$12:$I$14,2,FALSE),""))</f>
        <v/>
      </c>
      <c r="I58" s="40">
        <f>IF(G58="","",G58*H58)</f>
        <v/>
      </c>
      <c r="J58" s="40">
        <f>IF(G58="","",G58+I58)</f>
        <v/>
      </c>
      <c r="K58" s="38" t="n"/>
      <c r="L58" s="40">
        <f>IF(OR(J58="",K58=""),"",K58-J58)</f>
        <v/>
      </c>
      <c r="M58" s="39">
        <f>IF(OR(J58="",K58=""),"",IFERROR(K58/J58,0))</f>
        <v/>
      </c>
      <c r="N58" s="10">
        <f>IF(C58="","",IF(OR(K58="",K58=0),"Tervezett",IF(K58&gt;J58,"Túllépés","Részben vagy teljesítve")))</f>
        <v/>
      </c>
      <c r="O58" s="41" t="n"/>
      <c r="P58" s="3" t="n"/>
    </row>
    <row r="59">
      <c r="A59" s="6" t="n"/>
      <c r="B59" s="6" t="n"/>
      <c r="C59" s="3" t="n"/>
      <c r="D59" s="3" t="n"/>
      <c r="E59" s="3" t="n"/>
      <c r="F59" s="6" t="n"/>
      <c r="G59" s="38" t="n"/>
      <c r="H59" s="39">
        <f>IF(E59="","",IFERROR(VLOOKUP(E59,'Összesítő'!$H$12:$I$14,2,FALSE),""))</f>
        <v/>
      </c>
      <c r="I59" s="40">
        <f>IF(G59="","",G59*H59)</f>
        <v/>
      </c>
      <c r="J59" s="40">
        <f>IF(G59="","",G59+I59)</f>
        <v/>
      </c>
      <c r="K59" s="38" t="n"/>
      <c r="L59" s="40">
        <f>IF(OR(J59="",K59=""),"",K59-J59)</f>
        <v/>
      </c>
      <c r="M59" s="39">
        <f>IF(OR(J59="",K59=""),"",IFERROR(K59/J59,0))</f>
        <v/>
      </c>
      <c r="N59" s="10">
        <f>IF(C59="","",IF(OR(K59="",K59=0),"Tervezett",IF(K59&gt;J59,"Túllépés","Részben vagy teljesítve")))</f>
        <v/>
      </c>
      <c r="O59" s="41" t="n"/>
      <c r="P59" s="3" t="n"/>
    </row>
    <row r="60">
      <c r="A60" s="6" t="n"/>
      <c r="B60" s="6" t="n"/>
      <c r="C60" s="3" t="n"/>
      <c r="D60" s="3" t="n"/>
      <c r="E60" s="3" t="n"/>
      <c r="F60" s="6" t="n"/>
      <c r="G60" s="38" t="n"/>
      <c r="H60" s="39">
        <f>IF(E60="","",IFERROR(VLOOKUP(E60,'Összesítő'!$H$12:$I$14,2,FALSE),""))</f>
        <v/>
      </c>
      <c r="I60" s="40">
        <f>IF(G60="","",G60*H60)</f>
        <v/>
      </c>
      <c r="J60" s="40">
        <f>IF(G60="","",G60+I60)</f>
        <v/>
      </c>
      <c r="K60" s="38" t="n"/>
      <c r="L60" s="40">
        <f>IF(OR(J60="",K60=""),"",K60-J60)</f>
        <v/>
      </c>
      <c r="M60" s="39">
        <f>IF(OR(J60="",K60=""),"",IFERROR(K60/J60,0))</f>
        <v/>
      </c>
      <c r="N60" s="10">
        <f>IF(C60="","",IF(OR(K60="",K60=0),"Tervezett",IF(K60&gt;J60,"Túllépés","Részben vagy teljesítve")))</f>
        <v/>
      </c>
      <c r="O60" s="41" t="n"/>
      <c r="P60" s="3" t="n"/>
    </row>
    <row r="61">
      <c r="A61" s="6" t="n"/>
      <c r="B61" s="6" t="n"/>
      <c r="C61" s="3" t="n"/>
      <c r="D61" s="3" t="n"/>
      <c r="E61" s="3" t="n"/>
      <c r="F61" s="6" t="n"/>
      <c r="G61" s="38" t="n"/>
      <c r="H61" s="39">
        <f>IF(E61="","",IFERROR(VLOOKUP(E61,'Összesítő'!$H$12:$I$14,2,FALSE),""))</f>
        <v/>
      </c>
      <c r="I61" s="40">
        <f>IF(G61="","",G61*H61)</f>
        <v/>
      </c>
      <c r="J61" s="40">
        <f>IF(G61="","",G61+I61)</f>
        <v/>
      </c>
      <c r="K61" s="38" t="n"/>
      <c r="L61" s="40">
        <f>IF(OR(J61="",K61=""),"",K61-J61)</f>
        <v/>
      </c>
      <c r="M61" s="39">
        <f>IF(OR(J61="",K61=""),"",IFERROR(K61/J61,0))</f>
        <v/>
      </c>
      <c r="N61" s="10">
        <f>IF(C61="","",IF(OR(K61="",K61=0),"Tervezett",IF(K61&gt;J61,"Túllépés","Részben vagy teljesítve")))</f>
        <v/>
      </c>
      <c r="O61" s="41" t="n"/>
      <c r="P61" s="3" t="n"/>
    </row>
    <row r="62">
      <c r="A62" s="6" t="n"/>
      <c r="B62" s="6" t="n"/>
      <c r="C62" s="3" t="n"/>
      <c r="D62" s="3" t="n"/>
      <c r="E62" s="3" t="n"/>
      <c r="F62" s="6" t="n"/>
      <c r="G62" s="38" t="n"/>
      <c r="H62" s="39">
        <f>IF(E62="","",IFERROR(VLOOKUP(E62,'Összesítő'!$H$12:$I$14,2,FALSE),""))</f>
        <v/>
      </c>
      <c r="I62" s="40">
        <f>IF(G62="","",G62*H62)</f>
        <v/>
      </c>
      <c r="J62" s="40">
        <f>IF(G62="","",G62+I62)</f>
        <v/>
      </c>
      <c r="K62" s="38" t="n"/>
      <c r="L62" s="40">
        <f>IF(OR(J62="",K62=""),"",K62-J62)</f>
        <v/>
      </c>
      <c r="M62" s="39">
        <f>IF(OR(J62="",K62=""),"",IFERROR(K62/J62,0))</f>
        <v/>
      </c>
      <c r="N62" s="10">
        <f>IF(C62="","",IF(OR(K62="",K62=0),"Tervezett",IF(K62&gt;J62,"Túllépés","Részben vagy teljesítve")))</f>
        <v/>
      </c>
      <c r="O62" s="41" t="n"/>
      <c r="P62" s="3" t="n"/>
    </row>
    <row r="63">
      <c r="A63" s="6" t="n"/>
      <c r="B63" s="6" t="n"/>
      <c r="C63" s="3" t="n"/>
      <c r="D63" s="3" t="n"/>
      <c r="E63" s="3" t="n"/>
      <c r="F63" s="6" t="n"/>
      <c r="G63" s="38" t="n"/>
      <c r="H63" s="39">
        <f>IF(E63="","",IFERROR(VLOOKUP(E63,'Összesítő'!$H$12:$I$14,2,FALSE),""))</f>
        <v/>
      </c>
      <c r="I63" s="40">
        <f>IF(G63="","",G63*H63)</f>
        <v/>
      </c>
      <c r="J63" s="40">
        <f>IF(G63="","",G63+I63)</f>
        <v/>
      </c>
      <c r="K63" s="38" t="n"/>
      <c r="L63" s="40">
        <f>IF(OR(J63="",K63=""),"",K63-J63)</f>
        <v/>
      </c>
      <c r="M63" s="39">
        <f>IF(OR(J63="",K63=""),"",IFERROR(K63/J63,0))</f>
        <v/>
      </c>
      <c r="N63" s="10">
        <f>IF(C63="","",IF(OR(K63="",K63=0),"Tervezett",IF(K63&gt;J63,"Túllépés","Részben vagy teljesítve")))</f>
        <v/>
      </c>
      <c r="O63" s="41" t="n"/>
      <c r="P63" s="3" t="n"/>
    </row>
    <row r="64">
      <c r="A64" s="6" t="n"/>
      <c r="B64" s="6" t="n"/>
      <c r="C64" s="3" t="n"/>
      <c r="D64" s="3" t="n"/>
      <c r="E64" s="3" t="n"/>
      <c r="F64" s="6" t="n"/>
      <c r="G64" s="38" t="n"/>
      <c r="H64" s="39">
        <f>IF(E64="","",IFERROR(VLOOKUP(E64,'Összesítő'!$H$12:$I$14,2,FALSE),""))</f>
        <v/>
      </c>
      <c r="I64" s="40">
        <f>IF(G64="","",G64*H64)</f>
        <v/>
      </c>
      <c r="J64" s="40">
        <f>IF(G64="","",G64+I64)</f>
        <v/>
      </c>
      <c r="K64" s="38" t="n"/>
      <c r="L64" s="40">
        <f>IF(OR(J64="",K64=""),"",K64-J64)</f>
        <v/>
      </c>
      <c r="M64" s="39">
        <f>IF(OR(J64="",K64=""),"",IFERROR(K64/J64,0))</f>
        <v/>
      </c>
      <c r="N64" s="10">
        <f>IF(C64="","",IF(OR(K64="",K64=0),"Tervezett",IF(K64&gt;J64,"Túllépés","Részben vagy teljesítve")))</f>
        <v/>
      </c>
      <c r="O64" s="41" t="n"/>
      <c r="P64" s="3" t="n"/>
    </row>
    <row r="65">
      <c r="A65" s="6" t="n"/>
      <c r="B65" s="6" t="n"/>
      <c r="C65" s="3" t="n"/>
      <c r="D65" s="3" t="n"/>
      <c r="E65" s="3" t="n"/>
      <c r="F65" s="6" t="n"/>
      <c r="G65" s="38" t="n"/>
      <c r="H65" s="39">
        <f>IF(E65="","",IFERROR(VLOOKUP(E65,'Összesítő'!$H$12:$I$14,2,FALSE),""))</f>
        <v/>
      </c>
      <c r="I65" s="40">
        <f>IF(G65="","",G65*H65)</f>
        <v/>
      </c>
      <c r="J65" s="40">
        <f>IF(G65="","",G65+I65)</f>
        <v/>
      </c>
      <c r="K65" s="38" t="n"/>
      <c r="L65" s="40">
        <f>IF(OR(J65="",K65=""),"",K65-J65)</f>
        <v/>
      </c>
      <c r="M65" s="39">
        <f>IF(OR(J65="",K65=""),"",IFERROR(K65/J65,0))</f>
        <v/>
      </c>
      <c r="N65" s="10">
        <f>IF(C65="","",IF(OR(K65="",K65=0),"Tervezett",IF(K65&gt;J65,"Túllépés","Részben vagy teljesítve")))</f>
        <v/>
      </c>
      <c r="O65" s="41" t="n"/>
      <c r="P65" s="3" t="n"/>
    </row>
    <row r="66">
      <c r="A66" s="6" t="n"/>
      <c r="B66" s="6" t="n"/>
      <c r="C66" s="3" t="n"/>
      <c r="D66" s="3" t="n"/>
      <c r="E66" s="3" t="n"/>
      <c r="F66" s="6" t="n"/>
      <c r="G66" s="38" t="n"/>
      <c r="H66" s="39">
        <f>IF(E66="","",IFERROR(VLOOKUP(E66,'Összesítő'!$H$12:$I$14,2,FALSE),""))</f>
        <v/>
      </c>
      <c r="I66" s="40">
        <f>IF(G66="","",G66*H66)</f>
        <v/>
      </c>
      <c r="J66" s="40">
        <f>IF(G66="","",G66+I66)</f>
        <v/>
      </c>
      <c r="K66" s="38" t="n"/>
      <c r="L66" s="40">
        <f>IF(OR(J66="",K66=""),"",K66-J66)</f>
        <v/>
      </c>
      <c r="M66" s="39">
        <f>IF(OR(J66="",K66=""),"",IFERROR(K66/J66,0))</f>
        <v/>
      </c>
      <c r="N66" s="10">
        <f>IF(C66="","",IF(OR(K66="",K66=0),"Tervezett",IF(K66&gt;J66,"Túllépés","Részben vagy teljesítve")))</f>
        <v/>
      </c>
      <c r="O66" s="41" t="n"/>
      <c r="P66" s="3" t="n"/>
    </row>
    <row r="67">
      <c r="A67" s="6" t="n"/>
      <c r="B67" s="6" t="n"/>
      <c r="C67" s="3" t="n"/>
      <c r="D67" s="3" t="n"/>
      <c r="E67" s="3" t="n"/>
      <c r="F67" s="6" t="n"/>
      <c r="G67" s="38" t="n"/>
      <c r="H67" s="39">
        <f>IF(E67="","",IFERROR(VLOOKUP(E67,'Összesítő'!$H$12:$I$14,2,FALSE),""))</f>
        <v/>
      </c>
      <c r="I67" s="40">
        <f>IF(G67="","",G67*H67)</f>
        <v/>
      </c>
      <c r="J67" s="40">
        <f>IF(G67="","",G67+I67)</f>
        <v/>
      </c>
      <c r="K67" s="38" t="n"/>
      <c r="L67" s="40">
        <f>IF(OR(J67="",K67=""),"",K67-J67)</f>
        <v/>
      </c>
      <c r="M67" s="39">
        <f>IF(OR(J67="",K67=""),"",IFERROR(K67/J67,0))</f>
        <v/>
      </c>
      <c r="N67" s="10">
        <f>IF(C67="","",IF(OR(K67="",K67=0),"Tervezett",IF(K67&gt;J67,"Túllépés","Részben vagy teljesítve")))</f>
        <v/>
      </c>
      <c r="O67" s="41" t="n"/>
      <c r="P67" s="3" t="n"/>
    </row>
    <row r="68">
      <c r="A68" s="6" t="n"/>
      <c r="B68" s="6" t="n"/>
      <c r="C68" s="3" t="n"/>
      <c r="D68" s="3" t="n"/>
      <c r="E68" s="3" t="n"/>
      <c r="F68" s="6" t="n"/>
      <c r="G68" s="38" t="n"/>
      <c r="H68" s="39">
        <f>IF(E68="","",IFERROR(VLOOKUP(E68,'Összesítő'!$H$12:$I$14,2,FALSE),""))</f>
        <v/>
      </c>
      <c r="I68" s="40">
        <f>IF(G68="","",G68*H68)</f>
        <v/>
      </c>
      <c r="J68" s="40">
        <f>IF(G68="","",G68+I68)</f>
        <v/>
      </c>
      <c r="K68" s="38" t="n"/>
      <c r="L68" s="40">
        <f>IF(OR(J68="",K68=""),"",K68-J68)</f>
        <v/>
      </c>
      <c r="M68" s="39">
        <f>IF(OR(J68="",K68=""),"",IFERROR(K68/J68,0))</f>
        <v/>
      </c>
      <c r="N68" s="10">
        <f>IF(C68="","",IF(OR(K68="",K68=0),"Tervezett",IF(K68&gt;J68,"Túllépés","Részben vagy teljesítve")))</f>
        <v/>
      </c>
      <c r="O68" s="41" t="n"/>
      <c r="P68" s="3" t="n"/>
    </row>
    <row r="69">
      <c r="A69" s="6" t="n"/>
      <c r="B69" s="6" t="n"/>
      <c r="C69" s="3" t="n"/>
      <c r="D69" s="3" t="n"/>
      <c r="E69" s="3" t="n"/>
      <c r="F69" s="6" t="n"/>
      <c r="G69" s="38" t="n"/>
      <c r="H69" s="39">
        <f>IF(E69="","",IFERROR(VLOOKUP(E69,'Összesítő'!$H$12:$I$14,2,FALSE),""))</f>
        <v/>
      </c>
      <c r="I69" s="40">
        <f>IF(G69="","",G69*H69)</f>
        <v/>
      </c>
      <c r="J69" s="40">
        <f>IF(G69="","",G69+I69)</f>
        <v/>
      </c>
      <c r="K69" s="38" t="n"/>
      <c r="L69" s="40">
        <f>IF(OR(J69="",K69=""),"",K69-J69)</f>
        <v/>
      </c>
      <c r="M69" s="39">
        <f>IF(OR(J69="",K69=""),"",IFERROR(K69/J69,0))</f>
        <v/>
      </c>
      <c r="N69" s="10">
        <f>IF(C69="","",IF(OR(K69="",K69=0),"Tervezett",IF(K69&gt;J69,"Túllépés","Részben vagy teljesítve")))</f>
        <v/>
      </c>
      <c r="O69" s="41" t="n"/>
      <c r="P69" s="3" t="n"/>
    </row>
    <row r="70">
      <c r="A70" s="6" t="n"/>
      <c r="B70" s="6" t="n"/>
      <c r="C70" s="3" t="n"/>
      <c r="D70" s="3" t="n"/>
      <c r="E70" s="3" t="n"/>
      <c r="F70" s="6" t="n"/>
      <c r="G70" s="38" t="n"/>
      <c r="H70" s="39">
        <f>IF(E70="","",IFERROR(VLOOKUP(E70,'Összesítő'!$H$12:$I$14,2,FALSE),""))</f>
        <v/>
      </c>
      <c r="I70" s="40">
        <f>IF(G70="","",G70*H70)</f>
        <v/>
      </c>
      <c r="J70" s="40">
        <f>IF(G70="","",G70+I70)</f>
        <v/>
      </c>
      <c r="K70" s="38" t="n"/>
      <c r="L70" s="40">
        <f>IF(OR(J70="",K70=""),"",K70-J70)</f>
        <v/>
      </c>
      <c r="M70" s="39">
        <f>IF(OR(J70="",K70=""),"",IFERROR(K70/J70,0))</f>
        <v/>
      </c>
      <c r="N70" s="10">
        <f>IF(C70="","",IF(OR(K70="",K70=0),"Tervezett",IF(K70&gt;J70,"Túllépés","Részben vagy teljesítve")))</f>
        <v/>
      </c>
      <c r="O70" s="41" t="n"/>
      <c r="P70" s="3" t="n"/>
    </row>
    <row r="71">
      <c r="A71" s="6" t="n"/>
      <c r="B71" s="6" t="n"/>
      <c r="C71" s="3" t="n"/>
      <c r="D71" s="3" t="n"/>
      <c r="E71" s="3" t="n"/>
      <c r="F71" s="6" t="n"/>
      <c r="G71" s="38" t="n"/>
      <c r="H71" s="39">
        <f>IF(E71="","",IFERROR(VLOOKUP(E71,'Összesítő'!$H$12:$I$14,2,FALSE),""))</f>
        <v/>
      </c>
      <c r="I71" s="40">
        <f>IF(G71="","",G71*H71)</f>
        <v/>
      </c>
      <c r="J71" s="40">
        <f>IF(G71="","",G71+I71)</f>
        <v/>
      </c>
      <c r="K71" s="38" t="n"/>
      <c r="L71" s="40">
        <f>IF(OR(J71="",K71=""),"",K71-J71)</f>
        <v/>
      </c>
      <c r="M71" s="39">
        <f>IF(OR(J71="",K71=""),"",IFERROR(K71/J71,0))</f>
        <v/>
      </c>
      <c r="N71" s="10">
        <f>IF(C71="","",IF(OR(K71="",K71=0),"Tervezett",IF(K71&gt;J71,"Túllépés","Részben vagy teljesítve")))</f>
        <v/>
      </c>
      <c r="O71" s="41" t="n"/>
      <c r="P71" s="3" t="n"/>
    </row>
    <row r="72">
      <c r="A72" s="6" t="n"/>
      <c r="B72" s="6" t="n"/>
      <c r="C72" s="3" t="n"/>
      <c r="D72" s="3" t="n"/>
      <c r="E72" s="3" t="n"/>
      <c r="F72" s="6" t="n"/>
      <c r="G72" s="38" t="n"/>
      <c r="H72" s="39">
        <f>IF(E72="","",IFERROR(VLOOKUP(E72,'Összesítő'!$H$12:$I$14,2,FALSE),""))</f>
        <v/>
      </c>
      <c r="I72" s="40">
        <f>IF(G72="","",G72*H72)</f>
        <v/>
      </c>
      <c r="J72" s="40">
        <f>IF(G72="","",G72+I72)</f>
        <v/>
      </c>
      <c r="K72" s="38" t="n"/>
      <c r="L72" s="40">
        <f>IF(OR(J72="",K72=""),"",K72-J72)</f>
        <v/>
      </c>
      <c r="M72" s="39">
        <f>IF(OR(J72="",K72=""),"",IFERROR(K72/J72,0))</f>
        <v/>
      </c>
      <c r="N72" s="10">
        <f>IF(C72="","",IF(OR(K72="",K72=0),"Tervezett",IF(K72&gt;J72,"Túllépés","Részben vagy teljesítve")))</f>
        <v/>
      </c>
      <c r="O72" s="41" t="n"/>
      <c r="P72" s="3" t="n"/>
    </row>
    <row r="73">
      <c r="A73" s="6" t="n"/>
      <c r="B73" s="6" t="n"/>
      <c r="C73" s="3" t="n"/>
      <c r="D73" s="3" t="n"/>
      <c r="E73" s="3" t="n"/>
      <c r="F73" s="6" t="n"/>
      <c r="G73" s="38" t="n"/>
      <c r="H73" s="39">
        <f>IF(E73="","",IFERROR(VLOOKUP(E73,'Összesítő'!$H$12:$I$14,2,FALSE),""))</f>
        <v/>
      </c>
      <c r="I73" s="40">
        <f>IF(G73="","",G73*H73)</f>
        <v/>
      </c>
      <c r="J73" s="40">
        <f>IF(G73="","",G73+I73)</f>
        <v/>
      </c>
      <c r="K73" s="38" t="n"/>
      <c r="L73" s="40">
        <f>IF(OR(J73="",K73=""),"",K73-J73)</f>
        <v/>
      </c>
      <c r="M73" s="39">
        <f>IF(OR(J73="",K73=""),"",IFERROR(K73/J73,0))</f>
        <v/>
      </c>
      <c r="N73" s="10">
        <f>IF(C73="","",IF(OR(K73="",K73=0),"Tervezett",IF(K73&gt;J73,"Túllépés","Részben vagy teljesítve")))</f>
        <v/>
      </c>
      <c r="O73" s="41" t="n"/>
      <c r="P73" s="3" t="n"/>
    </row>
    <row r="74">
      <c r="A74" s="6" t="n"/>
      <c r="B74" s="6" t="n"/>
      <c r="C74" s="3" t="n"/>
      <c r="D74" s="3" t="n"/>
      <c r="E74" s="3" t="n"/>
      <c r="F74" s="6" t="n"/>
      <c r="G74" s="38" t="n"/>
      <c r="H74" s="39">
        <f>IF(E74="","",IFERROR(VLOOKUP(E74,'Összesítő'!$H$12:$I$14,2,FALSE),""))</f>
        <v/>
      </c>
      <c r="I74" s="40">
        <f>IF(G74="","",G74*H74)</f>
        <v/>
      </c>
      <c r="J74" s="40">
        <f>IF(G74="","",G74+I74)</f>
        <v/>
      </c>
      <c r="K74" s="38" t="n"/>
      <c r="L74" s="40">
        <f>IF(OR(J74="",K74=""),"",K74-J74)</f>
        <v/>
      </c>
      <c r="M74" s="39">
        <f>IF(OR(J74="",K74=""),"",IFERROR(K74/J74,0))</f>
        <v/>
      </c>
      <c r="N74" s="10">
        <f>IF(C74="","",IF(OR(K74="",K74=0),"Tervezett",IF(K74&gt;J74,"Túllépés","Részben vagy teljesítve")))</f>
        <v/>
      </c>
      <c r="O74" s="41" t="n"/>
      <c r="P74" s="3" t="n"/>
    </row>
    <row r="75">
      <c r="A75" s="6" t="n"/>
      <c r="B75" s="6" t="n"/>
      <c r="C75" s="3" t="n"/>
      <c r="D75" s="3" t="n"/>
      <c r="E75" s="3" t="n"/>
      <c r="F75" s="6" t="n"/>
      <c r="G75" s="38" t="n"/>
      <c r="H75" s="39">
        <f>IF(E75="","",IFERROR(VLOOKUP(E75,'Összesítő'!$H$12:$I$14,2,FALSE),""))</f>
        <v/>
      </c>
      <c r="I75" s="40">
        <f>IF(G75="","",G75*H75)</f>
        <v/>
      </c>
      <c r="J75" s="40">
        <f>IF(G75="","",G75+I75)</f>
        <v/>
      </c>
      <c r="K75" s="38" t="n"/>
      <c r="L75" s="40">
        <f>IF(OR(J75="",K75=""),"",K75-J75)</f>
        <v/>
      </c>
      <c r="M75" s="39">
        <f>IF(OR(J75="",K75=""),"",IFERROR(K75/J75,0))</f>
        <v/>
      </c>
      <c r="N75" s="10">
        <f>IF(C75="","",IF(OR(K75="",K75=0),"Tervezett",IF(K75&gt;J75,"Túllépés","Részben vagy teljesítve")))</f>
        <v/>
      </c>
      <c r="O75" s="41" t="n"/>
      <c r="P75" s="3" t="n"/>
    </row>
    <row r="76">
      <c r="A76" s="6" t="n"/>
      <c r="B76" s="6" t="n"/>
      <c r="C76" s="3" t="n"/>
      <c r="D76" s="3" t="n"/>
      <c r="E76" s="3" t="n"/>
      <c r="F76" s="6" t="n"/>
      <c r="G76" s="38" t="n"/>
      <c r="H76" s="39">
        <f>IF(E76="","",IFERROR(VLOOKUP(E76,'Összesítő'!$H$12:$I$14,2,FALSE),""))</f>
        <v/>
      </c>
      <c r="I76" s="40">
        <f>IF(G76="","",G76*H76)</f>
        <v/>
      </c>
      <c r="J76" s="40">
        <f>IF(G76="","",G76+I76)</f>
        <v/>
      </c>
      <c r="K76" s="38" t="n"/>
      <c r="L76" s="40">
        <f>IF(OR(J76="",K76=""),"",K76-J76)</f>
        <v/>
      </c>
      <c r="M76" s="39">
        <f>IF(OR(J76="",K76=""),"",IFERROR(K76/J76,0))</f>
        <v/>
      </c>
      <c r="N76" s="10">
        <f>IF(C76="","",IF(OR(K76="",K76=0),"Tervezett",IF(K76&gt;J76,"Túllépés","Részben vagy teljesítve")))</f>
        <v/>
      </c>
      <c r="O76" s="41" t="n"/>
      <c r="P76" s="3" t="n"/>
    </row>
    <row r="77">
      <c r="A77" s="6" t="n"/>
      <c r="B77" s="6" t="n"/>
      <c r="C77" s="3" t="n"/>
      <c r="D77" s="3" t="n"/>
      <c r="E77" s="3" t="n"/>
      <c r="F77" s="6" t="n"/>
      <c r="G77" s="38" t="n"/>
      <c r="H77" s="39">
        <f>IF(E77="","",IFERROR(VLOOKUP(E77,'Összesítő'!$H$12:$I$14,2,FALSE),""))</f>
        <v/>
      </c>
      <c r="I77" s="40">
        <f>IF(G77="","",G77*H77)</f>
        <v/>
      </c>
      <c r="J77" s="40">
        <f>IF(G77="","",G77+I77)</f>
        <v/>
      </c>
      <c r="K77" s="38" t="n"/>
      <c r="L77" s="40">
        <f>IF(OR(J77="",K77=""),"",K77-J77)</f>
        <v/>
      </c>
      <c r="M77" s="39">
        <f>IF(OR(J77="",K77=""),"",IFERROR(K77/J77,0))</f>
        <v/>
      </c>
      <c r="N77" s="10">
        <f>IF(C77="","",IF(OR(K77="",K77=0),"Tervezett",IF(K77&gt;J77,"Túllépés","Részben vagy teljesítve")))</f>
        <v/>
      </c>
      <c r="O77" s="41" t="n"/>
      <c r="P77" s="3" t="n"/>
    </row>
    <row r="78">
      <c r="A78" s="6" t="n"/>
      <c r="B78" s="6" t="n"/>
      <c r="C78" s="3" t="n"/>
      <c r="D78" s="3" t="n"/>
      <c r="E78" s="3" t="n"/>
      <c r="F78" s="6" t="n"/>
      <c r="G78" s="38" t="n"/>
      <c r="H78" s="39">
        <f>IF(E78="","",IFERROR(VLOOKUP(E78,'Összesítő'!$H$12:$I$14,2,FALSE),""))</f>
        <v/>
      </c>
      <c r="I78" s="40">
        <f>IF(G78="","",G78*H78)</f>
        <v/>
      </c>
      <c r="J78" s="40">
        <f>IF(G78="","",G78+I78)</f>
        <v/>
      </c>
      <c r="K78" s="38" t="n"/>
      <c r="L78" s="40">
        <f>IF(OR(J78="",K78=""),"",K78-J78)</f>
        <v/>
      </c>
      <c r="M78" s="39">
        <f>IF(OR(J78="",K78=""),"",IFERROR(K78/J78,0))</f>
        <v/>
      </c>
      <c r="N78" s="10">
        <f>IF(C78="","",IF(OR(K78="",K78=0),"Tervezett",IF(K78&gt;J78,"Túllépés","Részben vagy teljesítve")))</f>
        <v/>
      </c>
      <c r="O78" s="41" t="n"/>
      <c r="P78" s="3" t="n"/>
    </row>
    <row r="79">
      <c r="A79" s="6" t="n"/>
      <c r="B79" s="6" t="n"/>
      <c r="C79" s="3" t="n"/>
      <c r="D79" s="3" t="n"/>
      <c r="E79" s="3" t="n"/>
      <c r="F79" s="6" t="n"/>
      <c r="G79" s="38" t="n"/>
      <c r="H79" s="39">
        <f>IF(E79="","",IFERROR(VLOOKUP(E79,'Összesítő'!$H$12:$I$14,2,FALSE),""))</f>
        <v/>
      </c>
      <c r="I79" s="40">
        <f>IF(G79="","",G79*H79)</f>
        <v/>
      </c>
      <c r="J79" s="40">
        <f>IF(G79="","",G79+I79)</f>
        <v/>
      </c>
      <c r="K79" s="38" t="n"/>
      <c r="L79" s="40">
        <f>IF(OR(J79="",K79=""),"",K79-J79)</f>
        <v/>
      </c>
      <c r="M79" s="39">
        <f>IF(OR(J79="",K79=""),"",IFERROR(K79/J79,0))</f>
        <v/>
      </c>
      <c r="N79" s="10">
        <f>IF(C79="","",IF(OR(K79="",K79=0),"Tervezett",IF(K79&gt;J79,"Túllépés","Részben vagy teljesítve")))</f>
        <v/>
      </c>
      <c r="O79" s="41" t="n"/>
      <c r="P79" s="3" t="n"/>
    </row>
    <row r="80">
      <c r="A80" s="6" t="n"/>
      <c r="B80" s="6" t="n"/>
      <c r="C80" s="3" t="n"/>
      <c r="D80" s="3" t="n"/>
      <c r="E80" s="3" t="n"/>
      <c r="F80" s="6" t="n"/>
      <c r="G80" s="38" t="n"/>
      <c r="H80" s="39">
        <f>IF(E80="","",IFERROR(VLOOKUP(E80,'Összesítő'!$H$12:$I$14,2,FALSE),""))</f>
        <v/>
      </c>
      <c r="I80" s="40">
        <f>IF(G80="","",G80*H80)</f>
        <v/>
      </c>
      <c r="J80" s="40">
        <f>IF(G80="","",G80+I80)</f>
        <v/>
      </c>
      <c r="K80" s="38" t="n"/>
      <c r="L80" s="40">
        <f>IF(OR(J80="",K80=""),"",K80-J80)</f>
        <v/>
      </c>
      <c r="M80" s="39">
        <f>IF(OR(J80="",K80=""),"",IFERROR(K80/J80,0))</f>
        <v/>
      </c>
      <c r="N80" s="10">
        <f>IF(C80="","",IF(OR(K80="",K80=0),"Tervezett",IF(K80&gt;J80,"Túllépés","Részben vagy teljesítve")))</f>
        <v/>
      </c>
      <c r="O80" s="41" t="n"/>
      <c r="P80" s="3" t="n"/>
    </row>
    <row r="81">
      <c r="A81" s="6" t="n"/>
      <c r="B81" s="6" t="n"/>
      <c r="C81" s="3" t="n"/>
      <c r="D81" s="3" t="n"/>
      <c r="E81" s="3" t="n"/>
      <c r="F81" s="6" t="n"/>
      <c r="G81" s="38" t="n"/>
      <c r="H81" s="39">
        <f>IF(E81="","",IFERROR(VLOOKUP(E81,'Összesítő'!$H$12:$I$14,2,FALSE),""))</f>
        <v/>
      </c>
      <c r="I81" s="40">
        <f>IF(G81="","",G81*H81)</f>
        <v/>
      </c>
      <c r="J81" s="40">
        <f>IF(G81="","",G81+I81)</f>
        <v/>
      </c>
      <c r="K81" s="38" t="n"/>
      <c r="L81" s="40">
        <f>IF(OR(J81="",K81=""),"",K81-J81)</f>
        <v/>
      </c>
      <c r="M81" s="39">
        <f>IF(OR(J81="",K81=""),"",IFERROR(K81/J81,0))</f>
        <v/>
      </c>
      <c r="N81" s="10">
        <f>IF(C81="","",IF(OR(K81="",K81=0),"Tervezett",IF(K81&gt;J81,"Túllépés","Részben vagy teljesítve")))</f>
        <v/>
      </c>
      <c r="O81" s="41" t="n"/>
      <c r="P81" s="3" t="n"/>
    </row>
    <row r="82">
      <c r="A82" s="6" t="n"/>
      <c r="B82" s="6" t="n"/>
      <c r="C82" s="3" t="n"/>
      <c r="D82" s="3" t="n"/>
      <c r="E82" s="3" t="n"/>
      <c r="F82" s="6" t="n"/>
      <c r="G82" s="38" t="n"/>
      <c r="H82" s="39">
        <f>IF(E82="","",IFERROR(VLOOKUP(E82,'Összesítő'!$H$12:$I$14,2,FALSE),""))</f>
        <v/>
      </c>
      <c r="I82" s="40">
        <f>IF(G82="","",G82*H82)</f>
        <v/>
      </c>
      <c r="J82" s="40">
        <f>IF(G82="","",G82+I82)</f>
        <v/>
      </c>
      <c r="K82" s="38" t="n"/>
      <c r="L82" s="40">
        <f>IF(OR(J82="",K82=""),"",K82-J82)</f>
        <v/>
      </c>
      <c r="M82" s="39">
        <f>IF(OR(J82="",K82=""),"",IFERROR(K82/J82,0))</f>
        <v/>
      </c>
      <c r="N82" s="10">
        <f>IF(C82="","",IF(OR(K82="",K82=0),"Tervezett",IF(K82&gt;J82,"Túllépés","Részben vagy teljesítve")))</f>
        <v/>
      </c>
      <c r="O82" s="41" t="n"/>
      <c r="P82" s="3" t="n"/>
    </row>
    <row r="83">
      <c r="A83" s="6" t="n"/>
      <c r="B83" s="6" t="n"/>
      <c r="C83" s="3" t="n"/>
      <c r="D83" s="3" t="n"/>
      <c r="E83" s="3" t="n"/>
      <c r="F83" s="6" t="n"/>
      <c r="G83" s="38" t="n"/>
      <c r="H83" s="39">
        <f>IF(E83="","",IFERROR(VLOOKUP(E83,'Összesítő'!$H$12:$I$14,2,FALSE),""))</f>
        <v/>
      </c>
      <c r="I83" s="40">
        <f>IF(G83="","",G83*H83)</f>
        <v/>
      </c>
      <c r="J83" s="40">
        <f>IF(G83="","",G83+I83)</f>
        <v/>
      </c>
      <c r="K83" s="38" t="n"/>
      <c r="L83" s="40">
        <f>IF(OR(J83="",K83=""),"",K83-J83)</f>
        <v/>
      </c>
      <c r="M83" s="39">
        <f>IF(OR(J83="",K83=""),"",IFERROR(K83/J83,0))</f>
        <v/>
      </c>
      <c r="N83" s="10">
        <f>IF(C83="","",IF(OR(K83="",K83=0),"Tervezett",IF(K83&gt;J83,"Túllépés","Részben vagy teljesítve")))</f>
        <v/>
      </c>
      <c r="O83" s="41" t="n"/>
      <c r="P83" s="3" t="n"/>
    </row>
    <row r="84">
      <c r="A84" s="6" t="n"/>
      <c r="B84" s="6" t="n"/>
      <c r="C84" s="3" t="n"/>
      <c r="D84" s="3" t="n"/>
      <c r="E84" s="3" t="n"/>
      <c r="F84" s="6" t="n"/>
      <c r="G84" s="38" t="n"/>
      <c r="H84" s="39">
        <f>IF(E84="","",IFERROR(VLOOKUP(E84,'Összesítő'!$H$12:$I$14,2,FALSE),""))</f>
        <v/>
      </c>
      <c r="I84" s="40">
        <f>IF(G84="","",G84*H84)</f>
        <v/>
      </c>
      <c r="J84" s="40">
        <f>IF(G84="","",G84+I84)</f>
        <v/>
      </c>
      <c r="K84" s="38" t="n"/>
      <c r="L84" s="40">
        <f>IF(OR(J84="",K84=""),"",K84-J84)</f>
        <v/>
      </c>
      <c r="M84" s="39">
        <f>IF(OR(J84="",K84=""),"",IFERROR(K84/J84,0))</f>
        <v/>
      </c>
      <c r="N84" s="10">
        <f>IF(C84="","",IF(OR(K84="",K84=0),"Tervezett",IF(K84&gt;J84,"Túllépés","Részben vagy teljesítve")))</f>
        <v/>
      </c>
      <c r="O84" s="41" t="n"/>
      <c r="P84" s="3" t="n"/>
    </row>
    <row r="85">
      <c r="A85" s="6" t="n"/>
      <c r="B85" s="6" t="n"/>
      <c r="C85" s="3" t="n"/>
      <c r="D85" s="3" t="n"/>
      <c r="E85" s="3" t="n"/>
      <c r="F85" s="6" t="n"/>
      <c r="G85" s="38" t="n"/>
      <c r="H85" s="39">
        <f>IF(E85="","",IFERROR(VLOOKUP(E85,'Összesítő'!$H$12:$I$14,2,FALSE),""))</f>
        <v/>
      </c>
      <c r="I85" s="40">
        <f>IF(G85="","",G85*H85)</f>
        <v/>
      </c>
      <c r="J85" s="40">
        <f>IF(G85="","",G85+I85)</f>
        <v/>
      </c>
      <c r="K85" s="38" t="n"/>
      <c r="L85" s="40">
        <f>IF(OR(J85="",K85=""),"",K85-J85)</f>
        <v/>
      </c>
      <c r="M85" s="39">
        <f>IF(OR(J85="",K85=""),"",IFERROR(K85/J85,0))</f>
        <v/>
      </c>
      <c r="N85" s="10">
        <f>IF(C85="","",IF(OR(K85="",K85=0),"Tervezett",IF(K85&gt;J85,"Túllépés","Részben vagy teljesítve")))</f>
        <v/>
      </c>
      <c r="O85" s="41" t="n"/>
      <c r="P85" s="3" t="n"/>
    </row>
    <row r="86">
      <c r="A86" s="6" t="n"/>
      <c r="B86" s="6" t="n"/>
      <c r="C86" s="3" t="n"/>
      <c r="D86" s="3" t="n"/>
      <c r="E86" s="3" t="n"/>
      <c r="F86" s="6" t="n"/>
      <c r="G86" s="38" t="n"/>
      <c r="H86" s="39">
        <f>IF(E86="","",IFERROR(VLOOKUP(E86,'Összesítő'!$H$12:$I$14,2,FALSE),""))</f>
        <v/>
      </c>
      <c r="I86" s="40">
        <f>IF(G86="","",G86*H86)</f>
        <v/>
      </c>
      <c r="J86" s="40">
        <f>IF(G86="","",G86+I86)</f>
        <v/>
      </c>
      <c r="K86" s="38" t="n"/>
      <c r="L86" s="40">
        <f>IF(OR(J86="",K86=""),"",K86-J86)</f>
        <v/>
      </c>
      <c r="M86" s="39">
        <f>IF(OR(J86="",K86=""),"",IFERROR(K86/J86,0))</f>
        <v/>
      </c>
      <c r="N86" s="10">
        <f>IF(C86="","",IF(OR(K86="",K86=0),"Tervezett",IF(K86&gt;J86,"Túllépés","Részben vagy teljesítve")))</f>
        <v/>
      </c>
      <c r="O86" s="41" t="n"/>
      <c r="P86" s="3" t="n"/>
    </row>
    <row r="87">
      <c r="A87" s="6" t="n"/>
      <c r="B87" s="6" t="n"/>
      <c r="C87" s="3" t="n"/>
      <c r="D87" s="3" t="n"/>
      <c r="E87" s="3" t="n"/>
      <c r="F87" s="6" t="n"/>
      <c r="G87" s="38" t="n"/>
      <c r="H87" s="39">
        <f>IF(E87="","",IFERROR(VLOOKUP(E87,'Összesítő'!$H$12:$I$14,2,FALSE),""))</f>
        <v/>
      </c>
      <c r="I87" s="40">
        <f>IF(G87="","",G87*H87)</f>
        <v/>
      </c>
      <c r="J87" s="40">
        <f>IF(G87="","",G87+I87)</f>
        <v/>
      </c>
      <c r="K87" s="38" t="n"/>
      <c r="L87" s="40">
        <f>IF(OR(J87="",K87=""),"",K87-J87)</f>
        <v/>
      </c>
      <c r="M87" s="39">
        <f>IF(OR(J87="",K87=""),"",IFERROR(K87/J87,0))</f>
        <v/>
      </c>
      <c r="N87" s="10">
        <f>IF(C87="","",IF(OR(K87="",K87=0),"Tervezett",IF(K87&gt;J87,"Túllépés","Részben vagy teljesítve")))</f>
        <v/>
      </c>
      <c r="O87" s="41" t="n"/>
      <c r="P87" s="3" t="n"/>
    </row>
    <row r="88">
      <c r="A88" s="6" t="n"/>
      <c r="B88" s="6" t="n"/>
      <c r="C88" s="3" t="n"/>
      <c r="D88" s="3" t="n"/>
      <c r="E88" s="3" t="n"/>
      <c r="F88" s="6" t="n"/>
      <c r="G88" s="38" t="n"/>
      <c r="H88" s="39">
        <f>IF(E88="","",IFERROR(VLOOKUP(E88,'Összesítő'!$H$12:$I$14,2,FALSE),""))</f>
        <v/>
      </c>
      <c r="I88" s="40">
        <f>IF(G88="","",G88*H88)</f>
        <v/>
      </c>
      <c r="J88" s="40">
        <f>IF(G88="","",G88+I88)</f>
        <v/>
      </c>
      <c r="K88" s="38" t="n"/>
      <c r="L88" s="40">
        <f>IF(OR(J88="",K88=""),"",K88-J88)</f>
        <v/>
      </c>
      <c r="M88" s="39">
        <f>IF(OR(J88="",K88=""),"",IFERROR(K88/J88,0))</f>
        <v/>
      </c>
      <c r="N88" s="10">
        <f>IF(C88="","",IF(OR(K88="",K88=0),"Tervezett",IF(K88&gt;J88,"Túllépés","Részben vagy teljesítve")))</f>
        <v/>
      </c>
      <c r="O88" s="41" t="n"/>
      <c r="P88" s="3" t="n"/>
    </row>
    <row r="89">
      <c r="A89" s="6" t="n"/>
      <c r="B89" s="6" t="n"/>
      <c r="C89" s="3" t="n"/>
      <c r="D89" s="3" t="n"/>
      <c r="E89" s="3" t="n"/>
      <c r="F89" s="6" t="n"/>
      <c r="G89" s="38" t="n"/>
      <c r="H89" s="39">
        <f>IF(E89="","",IFERROR(VLOOKUP(E89,'Összesítő'!$H$12:$I$14,2,FALSE),""))</f>
        <v/>
      </c>
      <c r="I89" s="40">
        <f>IF(G89="","",G89*H89)</f>
        <v/>
      </c>
      <c r="J89" s="40">
        <f>IF(G89="","",G89+I89)</f>
        <v/>
      </c>
      <c r="K89" s="38" t="n"/>
      <c r="L89" s="40">
        <f>IF(OR(J89="",K89=""),"",K89-J89)</f>
        <v/>
      </c>
      <c r="M89" s="39">
        <f>IF(OR(J89="",K89=""),"",IFERROR(K89/J89,0))</f>
        <v/>
      </c>
      <c r="N89" s="10">
        <f>IF(C89="","",IF(OR(K89="",K89=0),"Tervezett",IF(K89&gt;J89,"Túllépés","Részben vagy teljesítve")))</f>
        <v/>
      </c>
      <c r="O89" s="41" t="n"/>
      <c r="P89" s="3" t="n"/>
    </row>
    <row r="90">
      <c r="A90" s="6" t="n"/>
      <c r="B90" s="6" t="n"/>
      <c r="C90" s="3" t="n"/>
      <c r="D90" s="3" t="n"/>
      <c r="E90" s="3" t="n"/>
      <c r="F90" s="6" t="n"/>
      <c r="G90" s="38" t="n"/>
      <c r="H90" s="39">
        <f>IF(E90="","",IFERROR(VLOOKUP(E90,'Összesítő'!$H$12:$I$14,2,FALSE),""))</f>
        <v/>
      </c>
      <c r="I90" s="40">
        <f>IF(G90="","",G90*H90)</f>
        <v/>
      </c>
      <c r="J90" s="40">
        <f>IF(G90="","",G90+I90)</f>
        <v/>
      </c>
      <c r="K90" s="38" t="n"/>
      <c r="L90" s="40">
        <f>IF(OR(J90="",K90=""),"",K90-J90)</f>
        <v/>
      </c>
      <c r="M90" s="39">
        <f>IF(OR(J90="",K90=""),"",IFERROR(K90/J90,0))</f>
        <v/>
      </c>
      <c r="N90" s="10">
        <f>IF(C90="","",IF(OR(K90="",K90=0),"Tervezett",IF(K90&gt;J90,"Túllépés","Részben vagy teljesítve")))</f>
        <v/>
      </c>
      <c r="O90" s="41" t="n"/>
      <c r="P90" s="3" t="n"/>
    </row>
    <row r="91">
      <c r="A91" s="6" t="n"/>
      <c r="B91" s="6" t="n"/>
      <c r="C91" s="3" t="n"/>
      <c r="D91" s="3" t="n"/>
      <c r="E91" s="3" t="n"/>
      <c r="F91" s="6" t="n"/>
      <c r="G91" s="38" t="n"/>
      <c r="H91" s="39">
        <f>IF(E91="","",IFERROR(VLOOKUP(E91,'Összesítő'!$H$12:$I$14,2,FALSE),""))</f>
        <v/>
      </c>
      <c r="I91" s="40">
        <f>IF(G91="","",G91*H91)</f>
        <v/>
      </c>
      <c r="J91" s="40">
        <f>IF(G91="","",G91+I91)</f>
        <v/>
      </c>
      <c r="K91" s="38" t="n"/>
      <c r="L91" s="40">
        <f>IF(OR(J91="",K91=""),"",K91-J91)</f>
        <v/>
      </c>
      <c r="M91" s="39">
        <f>IF(OR(J91="",K91=""),"",IFERROR(K91/J91,0))</f>
        <v/>
      </c>
      <c r="N91" s="10">
        <f>IF(C91="","",IF(OR(K91="",K91=0),"Tervezett",IF(K91&gt;J91,"Túllépés","Részben vagy teljesítve")))</f>
        <v/>
      </c>
      <c r="O91" s="41" t="n"/>
      <c r="P91" s="3" t="n"/>
    </row>
    <row r="92">
      <c r="A92" s="6" t="n"/>
      <c r="B92" s="6" t="n"/>
      <c r="C92" s="3" t="n"/>
      <c r="D92" s="3" t="n"/>
      <c r="E92" s="3" t="n"/>
      <c r="F92" s="6" t="n"/>
      <c r="G92" s="38" t="n"/>
      <c r="H92" s="39">
        <f>IF(E92="","",IFERROR(VLOOKUP(E92,'Összesítő'!$H$12:$I$14,2,FALSE),""))</f>
        <v/>
      </c>
      <c r="I92" s="40">
        <f>IF(G92="","",G92*H92)</f>
        <v/>
      </c>
      <c r="J92" s="40">
        <f>IF(G92="","",G92+I92)</f>
        <v/>
      </c>
      <c r="K92" s="38" t="n"/>
      <c r="L92" s="40">
        <f>IF(OR(J92="",K92=""),"",K92-J92)</f>
        <v/>
      </c>
      <c r="M92" s="39">
        <f>IF(OR(J92="",K92=""),"",IFERROR(K92/J92,0))</f>
        <v/>
      </c>
      <c r="N92" s="10">
        <f>IF(C92="","",IF(OR(K92="",K92=0),"Tervezett",IF(K92&gt;J92,"Túllépés","Részben vagy teljesítve")))</f>
        <v/>
      </c>
      <c r="O92" s="41" t="n"/>
      <c r="P92" s="3" t="n"/>
    </row>
    <row r="93">
      <c r="A93" s="6" t="n"/>
      <c r="B93" s="6" t="n"/>
      <c r="C93" s="3" t="n"/>
      <c r="D93" s="3" t="n"/>
      <c r="E93" s="3" t="n"/>
      <c r="F93" s="6" t="n"/>
      <c r="G93" s="38" t="n"/>
      <c r="H93" s="39">
        <f>IF(E93="","",IFERROR(VLOOKUP(E93,'Összesítő'!$H$12:$I$14,2,FALSE),""))</f>
        <v/>
      </c>
      <c r="I93" s="40">
        <f>IF(G93="","",G93*H93)</f>
        <v/>
      </c>
      <c r="J93" s="40">
        <f>IF(G93="","",G93+I93)</f>
        <v/>
      </c>
      <c r="K93" s="38" t="n"/>
      <c r="L93" s="40">
        <f>IF(OR(J93="",K93=""),"",K93-J93)</f>
        <v/>
      </c>
      <c r="M93" s="39">
        <f>IF(OR(J93="",K93=""),"",IFERROR(K93/J93,0))</f>
        <v/>
      </c>
      <c r="N93" s="10">
        <f>IF(C93="","",IF(OR(K93="",K93=0),"Tervezett",IF(K93&gt;J93,"Túllépés","Részben vagy teljesítve")))</f>
        <v/>
      </c>
      <c r="O93" s="41" t="n"/>
      <c r="P93" s="3" t="n"/>
    </row>
    <row r="94">
      <c r="A94" s="6" t="n"/>
      <c r="B94" s="6" t="n"/>
      <c r="C94" s="3" t="n"/>
      <c r="D94" s="3" t="n"/>
      <c r="E94" s="3" t="n"/>
      <c r="F94" s="6" t="n"/>
      <c r="G94" s="38" t="n"/>
      <c r="H94" s="39">
        <f>IF(E94="","",IFERROR(VLOOKUP(E94,'Összesítő'!$H$12:$I$14,2,FALSE),""))</f>
        <v/>
      </c>
      <c r="I94" s="40">
        <f>IF(G94="","",G94*H94)</f>
        <v/>
      </c>
      <c r="J94" s="40">
        <f>IF(G94="","",G94+I94)</f>
        <v/>
      </c>
      <c r="K94" s="38" t="n"/>
      <c r="L94" s="40">
        <f>IF(OR(J94="",K94=""),"",K94-J94)</f>
        <v/>
      </c>
      <c r="M94" s="39">
        <f>IF(OR(J94="",K94=""),"",IFERROR(K94/J94,0))</f>
        <v/>
      </c>
      <c r="N94" s="10">
        <f>IF(C94="","",IF(OR(K94="",K94=0),"Tervezett",IF(K94&gt;J94,"Túllépés","Részben vagy teljesítve")))</f>
        <v/>
      </c>
      <c r="O94" s="41" t="n"/>
      <c r="P94" s="3" t="n"/>
    </row>
    <row r="95">
      <c r="A95" s="6" t="n"/>
      <c r="B95" s="6" t="n"/>
      <c r="C95" s="3" t="n"/>
      <c r="D95" s="3" t="n"/>
      <c r="E95" s="3" t="n"/>
      <c r="F95" s="6" t="n"/>
      <c r="G95" s="38" t="n"/>
      <c r="H95" s="39">
        <f>IF(E95="","",IFERROR(VLOOKUP(E95,'Összesítő'!$H$12:$I$14,2,FALSE),""))</f>
        <v/>
      </c>
      <c r="I95" s="40">
        <f>IF(G95="","",G95*H95)</f>
        <v/>
      </c>
      <c r="J95" s="40">
        <f>IF(G95="","",G95+I95)</f>
        <v/>
      </c>
      <c r="K95" s="38" t="n"/>
      <c r="L95" s="40">
        <f>IF(OR(J95="",K95=""),"",K95-J95)</f>
        <v/>
      </c>
      <c r="M95" s="39">
        <f>IF(OR(J95="",K95=""),"",IFERROR(K95/J95,0))</f>
        <v/>
      </c>
      <c r="N95" s="10">
        <f>IF(C95="","",IF(OR(K95="",K95=0),"Tervezett",IF(K95&gt;J95,"Túllépés","Részben vagy teljesítve")))</f>
        <v/>
      </c>
      <c r="O95" s="41" t="n"/>
      <c r="P95" s="3" t="n"/>
    </row>
    <row r="96">
      <c r="A96" s="6" t="n"/>
      <c r="B96" s="6" t="n"/>
      <c r="C96" s="3" t="n"/>
      <c r="D96" s="3" t="n"/>
      <c r="E96" s="3" t="n"/>
      <c r="F96" s="6" t="n"/>
      <c r="G96" s="38" t="n"/>
      <c r="H96" s="39">
        <f>IF(E96="","",IFERROR(VLOOKUP(E96,'Összesítő'!$H$12:$I$14,2,FALSE),""))</f>
        <v/>
      </c>
      <c r="I96" s="40">
        <f>IF(G96="","",G96*H96)</f>
        <v/>
      </c>
      <c r="J96" s="40">
        <f>IF(G96="","",G96+I96)</f>
        <v/>
      </c>
      <c r="K96" s="38" t="n"/>
      <c r="L96" s="40">
        <f>IF(OR(J96="",K96=""),"",K96-J96)</f>
        <v/>
      </c>
      <c r="M96" s="39">
        <f>IF(OR(J96="",K96=""),"",IFERROR(K96/J96,0))</f>
        <v/>
      </c>
      <c r="N96" s="10">
        <f>IF(C96="","",IF(OR(K96="",K96=0),"Tervezett",IF(K96&gt;J96,"Túllépés","Részben vagy teljesítve")))</f>
        <v/>
      </c>
      <c r="O96" s="41" t="n"/>
      <c r="P96" s="3" t="n"/>
    </row>
    <row r="97">
      <c r="A97" s="6" t="n"/>
      <c r="B97" s="6" t="n"/>
      <c r="C97" s="3" t="n"/>
      <c r="D97" s="3" t="n"/>
      <c r="E97" s="3" t="n"/>
      <c r="F97" s="6" t="n"/>
      <c r="G97" s="38" t="n"/>
      <c r="H97" s="39">
        <f>IF(E97="","",IFERROR(VLOOKUP(E97,'Összesítő'!$H$12:$I$14,2,FALSE),""))</f>
        <v/>
      </c>
      <c r="I97" s="40">
        <f>IF(G97="","",G97*H97)</f>
        <v/>
      </c>
      <c r="J97" s="40">
        <f>IF(G97="","",G97+I97)</f>
        <v/>
      </c>
      <c r="K97" s="38" t="n"/>
      <c r="L97" s="40">
        <f>IF(OR(J97="",K97=""),"",K97-J97)</f>
        <v/>
      </c>
      <c r="M97" s="39">
        <f>IF(OR(J97="",K97=""),"",IFERROR(K97/J97,0))</f>
        <v/>
      </c>
      <c r="N97" s="10">
        <f>IF(C97="","",IF(OR(K97="",K97=0),"Tervezett",IF(K97&gt;J97,"Túllépés","Részben vagy teljesítve")))</f>
        <v/>
      </c>
      <c r="O97" s="41" t="n"/>
      <c r="P97" s="3" t="n"/>
    </row>
    <row r="98">
      <c r="A98" s="6" t="n"/>
      <c r="B98" s="6" t="n"/>
      <c r="C98" s="3" t="n"/>
      <c r="D98" s="3" t="n"/>
      <c r="E98" s="3" t="n"/>
      <c r="F98" s="6" t="n"/>
      <c r="G98" s="38" t="n"/>
      <c r="H98" s="39">
        <f>IF(E98="","",IFERROR(VLOOKUP(E98,'Összesítő'!$H$12:$I$14,2,FALSE),""))</f>
        <v/>
      </c>
      <c r="I98" s="40">
        <f>IF(G98="","",G98*H98)</f>
        <v/>
      </c>
      <c r="J98" s="40">
        <f>IF(G98="","",G98+I98)</f>
        <v/>
      </c>
      <c r="K98" s="38" t="n"/>
      <c r="L98" s="40">
        <f>IF(OR(J98="",K98=""),"",K98-J98)</f>
        <v/>
      </c>
      <c r="M98" s="39">
        <f>IF(OR(J98="",K98=""),"",IFERROR(K98/J98,0))</f>
        <v/>
      </c>
      <c r="N98" s="10">
        <f>IF(C98="","",IF(OR(K98="",K98=0),"Tervezett",IF(K98&gt;J98,"Túllépés","Részben vagy teljesítve")))</f>
        <v/>
      </c>
      <c r="O98" s="41" t="n"/>
      <c r="P98" s="3" t="n"/>
    </row>
    <row r="99">
      <c r="A99" s="6" t="n"/>
      <c r="B99" s="6" t="n"/>
      <c r="C99" s="3" t="n"/>
      <c r="D99" s="3" t="n"/>
      <c r="E99" s="3" t="n"/>
      <c r="F99" s="6" t="n"/>
      <c r="G99" s="38" t="n"/>
      <c r="H99" s="39">
        <f>IF(E99="","",IFERROR(VLOOKUP(E99,'Összesítő'!$H$12:$I$14,2,FALSE),""))</f>
        <v/>
      </c>
      <c r="I99" s="40">
        <f>IF(G99="","",G99*H99)</f>
        <v/>
      </c>
      <c r="J99" s="40">
        <f>IF(G99="","",G99+I99)</f>
        <v/>
      </c>
      <c r="K99" s="38" t="n"/>
      <c r="L99" s="40">
        <f>IF(OR(J99="",K99=""),"",K99-J99)</f>
        <v/>
      </c>
      <c r="M99" s="39">
        <f>IF(OR(J99="",K99=""),"",IFERROR(K99/J99,0))</f>
        <v/>
      </c>
      <c r="N99" s="10">
        <f>IF(C99="","",IF(OR(K99="",K99=0),"Tervezett",IF(K99&gt;J99,"Túllépés","Részben vagy teljesítve")))</f>
        <v/>
      </c>
      <c r="O99" s="41" t="n"/>
      <c r="P99" s="3" t="n"/>
    </row>
    <row r="100">
      <c r="A100" s="6" t="n"/>
      <c r="B100" s="6" t="n"/>
      <c r="C100" s="3" t="n"/>
      <c r="D100" s="3" t="n"/>
      <c r="E100" s="3" t="n"/>
      <c r="F100" s="6" t="n"/>
      <c r="G100" s="38" t="n"/>
      <c r="H100" s="39">
        <f>IF(E100="","",IFERROR(VLOOKUP(E100,'Összesítő'!$H$12:$I$14,2,FALSE),""))</f>
        <v/>
      </c>
      <c r="I100" s="40">
        <f>IF(G100="","",G100*H100)</f>
        <v/>
      </c>
      <c r="J100" s="40">
        <f>IF(G100="","",G100+I100)</f>
        <v/>
      </c>
      <c r="K100" s="38" t="n"/>
      <c r="L100" s="40">
        <f>IF(OR(J100="",K100=""),"",K100-J100)</f>
        <v/>
      </c>
      <c r="M100" s="39">
        <f>IF(OR(J100="",K100=""),"",IFERROR(K100/J100,0))</f>
        <v/>
      </c>
      <c r="N100" s="10">
        <f>IF(C100="","",IF(OR(K100="",K100=0),"Tervezett",IF(K100&gt;J100,"Túllépés","Részben vagy teljesítve")))</f>
        <v/>
      </c>
      <c r="O100" s="41" t="n"/>
      <c r="P100" s="3" t="n"/>
    </row>
    <row r="101">
      <c r="A101" s="6" t="n"/>
      <c r="B101" s="6" t="n"/>
      <c r="C101" s="3" t="n"/>
      <c r="D101" s="3" t="n"/>
      <c r="E101" s="3" t="n"/>
      <c r="F101" s="6" t="n"/>
      <c r="G101" s="38" t="n"/>
      <c r="H101" s="39">
        <f>IF(E101="","",IFERROR(VLOOKUP(E101,'Összesítő'!$H$12:$I$14,2,FALSE),""))</f>
        <v/>
      </c>
      <c r="I101" s="40">
        <f>IF(G101="","",G101*H101)</f>
        <v/>
      </c>
      <c r="J101" s="40">
        <f>IF(G101="","",G101+I101)</f>
        <v/>
      </c>
      <c r="K101" s="38" t="n"/>
      <c r="L101" s="40">
        <f>IF(OR(J101="",K101=""),"",K101-J101)</f>
        <v/>
      </c>
      <c r="M101" s="39">
        <f>IF(OR(J101="",K101=""),"",IFERROR(K101/J101,0))</f>
        <v/>
      </c>
      <c r="N101" s="10">
        <f>IF(C101="","",IF(OR(K101="",K101=0),"Tervezett",IF(K101&gt;J101,"Túllépés","Részben vagy teljesítve")))</f>
        <v/>
      </c>
      <c r="O101" s="41" t="n"/>
      <c r="P101" s="3" t="n"/>
    </row>
    <row r="102">
      <c r="A102" s="6" t="n"/>
      <c r="B102" s="6" t="n"/>
      <c r="C102" s="3" t="n"/>
      <c r="D102" s="3" t="n"/>
      <c r="E102" s="3" t="n"/>
      <c r="F102" s="6" t="n"/>
      <c r="G102" s="38" t="n"/>
      <c r="H102" s="39">
        <f>IF(E102="","",IFERROR(VLOOKUP(E102,'Összesítő'!$H$12:$I$14,2,FALSE),""))</f>
        <v/>
      </c>
      <c r="I102" s="40">
        <f>IF(G102="","",G102*H102)</f>
        <v/>
      </c>
      <c r="J102" s="40">
        <f>IF(G102="","",G102+I102)</f>
        <v/>
      </c>
      <c r="K102" s="38" t="n"/>
      <c r="L102" s="40">
        <f>IF(OR(J102="",K102=""),"",K102-J102)</f>
        <v/>
      </c>
      <c r="M102" s="39">
        <f>IF(OR(J102="",K102=""),"",IFERROR(K102/J102,0))</f>
        <v/>
      </c>
      <c r="N102" s="10">
        <f>IF(C102="","",IF(OR(K102="",K102=0),"Tervezett",IF(K102&gt;J102,"Túllépés","Részben vagy teljesítve")))</f>
        <v/>
      </c>
      <c r="O102" s="41" t="n"/>
      <c r="P102" s="3" t="n"/>
    </row>
    <row r="103">
      <c r="A103" s="6" t="n"/>
      <c r="B103" s="6" t="n"/>
      <c r="C103" s="3" t="n"/>
      <c r="D103" s="3" t="n"/>
      <c r="E103" s="3" t="n"/>
      <c r="F103" s="6" t="n"/>
      <c r="G103" s="38" t="n"/>
      <c r="H103" s="39">
        <f>IF(E103="","",IFERROR(VLOOKUP(E103,'Összesítő'!$H$12:$I$14,2,FALSE),""))</f>
        <v/>
      </c>
      <c r="I103" s="40">
        <f>IF(G103="","",G103*H103)</f>
        <v/>
      </c>
      <c r="J103" s="40">
        <f>IF(G103="","",G103+I103)</f>
        <v/>
      </c>
      <c r="K103" s="38" t="n"/>
      <c r="L103" s="40">
        <f>IF(OR(J103="",K103=""),"",K103-J103)</f>
        <v/>
      </c>
      <c r="M103" s="39">
        <f>IF(OR(J103="",K103=""),"",IFERROR(K103/J103,0))</f>
        <v/>
      </c>
      <c r="N103" s="10">
        <f>IF(C103="","",IF(OR(K103="",K103=0),"Tervezett",IF(K103&gt;J103,"Túllépés","Részben vagy teljesítve")))</f>
        <v/>
      </c>
      <c r="O103" s="41" t="n"/>
      <c r="P103" s="3" t="n"/>
    </row>
    <row r="104">
      <c r="A104" s="6" t="n"/>
      <c r="B104" s="6" t="n"/>
      <c r="C104" s="3" t="n"/>
      <c r="D104" s="3" t="n"/>
      <c r="E104" s="3" t="n"/>
      <c r="F104" s="6" t="n"/>
      <c r="G104" s="38" t="n"/>
      <c r="H104" s="39">
        <f>IF(E104="","",IFERROR(VLOOKUP(E104,'Összesítő'!$H$12:$I$14,2,FALSE),""))</f>
        <v/>
      </c>
      <c r="I104" s="40">
        <f>IF(G104="","",G104*H104)</f>
        <v/>
      </c>
      <c r="J104" s="40">
        <f>IF(G104="","",G104+I104)</f>
        <v/>
      </c>
      <c r="K104" s="38" t="n"/>
      <c r="L104" s="40">
        <f>IF(OR(J104="",K104=""),"",K104-J104)</f>
        <v/>
      </c>
      <c r="M104" s="39">
        <f>IF(OR(J104="",K104=""),"",IFERROR(K104/J104,0))</f>
        <v/>
      </c>
      <c r="N104" s="10">
        <f>IF(C104="","",IF(OR(K104="",K104=0),"Tervezett",IF(K104&gt;J104,"Túllépés","Részben vagy teljesítve")))</f>
        <v/>
      </c>
      <c r="O104" s="41" t="n"/>
      <c r="P104" s="3" t="n"/>
    </row>
    <row r="105">
      <c r="A105" s="6" t="n"/>
      <c r="B105" s="6" t="n"/>
      <c r="C105" s="3" t="n"/>
      <c r="D105" s="3" t="n"/>
      <c r="E105" s="3" t="n"/>
      <c r="F105" s="6" t="n"/>
      <c r="G105" s="38" t="n"/>
      <c r="H105" s="39">
        <f>IF(E105="","",IFERROR(VLOOKUP(E105,'Összesítő'!$H$12:$I$14,2,FALSE),""))</f>
        <v/>
      </c>
      <c r="I105" s="40">
        <f>IF(G105="","",G105*H105)</f>
        <v/>
      </c>
      <c r="J105" s="40">
        <f>IF(G105="","",G105+I105)</f>
        <v/>
      </c>
      <c r="K105" s="38" t="n"/>
      <c r="L105" s="40">
        <f>IF(OR(J105="",K105=""),"",K105-J105)</f>
        <v/>
      </c>
      <c r="M105" s="39">
        <f>IF(OR(J105="",K105=""),"",IFERROR(K105/J105,0))</f>
        <v/>
      </c>
      <c r="N105" s="10">
        <f>IF(C105="","",IF(OR(K105="",K105=0),"Tervezett",IF(K105&gt;J105,"Túllépés","Részben vagy teljesítve")))</f>
        <v/>
      </c>
      <c r="O105" s="41" t="n"/>
      <c r="P105" s="3" t="n"/>
    </row>
    <row r="106">
      <c r="A106" s="6" t="n"/>
      <c r="B106" s="6" t="n"/>
      <c r="C106" s="3" t="n"/>
      <c r="D106" s="3" t="n"/>
      <c r="E106" s="3" t="n"/>
      <c r="F106" s="6" t="n"/>
      <c r="G106" s="38" t="n"/>
      <c r="H106" s="39">
        <f>IF(E106="","",IFERROR(VLOOKUP(E106,'Összesítő'!$H$12:$I$14,2,FALSE),""))</f>
        <v/>
      </c>
      <c r="I106" s="40">
        <f>IF(G106="","",G106*H106)</f>
        <v/>
      </c>
      <c r="J106" s="40">
        <f>IF(G106="","",G106+I106)</f>
        <v/>
      </c>
      <c r="K106" s="38" t="n"/>
      <c r="L106" s="40">
        <f>IF(OR(J106="",K106=""),"",K106-J106)</f>
        <v/>
      </c>
      <c r="M106" s="39">
        <f>IF(OR(J106="",K106=""),"",IFERROR(K106/J106,0))</f>
        <v/>
      </c>
      <c r="N106" s="10">
        <f>IF(C106="","",IF(OR(K106="",K106=0),"Tervezett",IF(K106&gt;J106,"Túllépés","Részben vagy teljesítve")))</f>
        <v/>
      </c>
      <c r="O106" s="41" t="n"/>
      <c r="P106" s="3" t="n"/>
    </row>
    <row r="107">
      <c r="A107" s="6" t="n"/>
      <c r="B107" s="6" t="n"/>
      <c r="C107" s="3" t="n"/>
      <c r="D107" s="3" t="n"/>
      <c r="E107" s="3" t="n"/>
      <c r="F107" s="6" t="n"/>
      <c r="G107" s="38" t="n"/>
      <c r="H107" s="39">
        <f>IF(E107="","",IFERROR(VLOOKUP(E107,'Összesítő'!$H$12:$I$14,2,FALSE),""))</f>
        <v/>
      </c>
      <c r="I107" s="40">
        <f>IF(G107="","",G107*H107)</f>
        <v/>
      </c>
      <c r="J107" s="40">
        <f>IF(G107="","",G107+I107)</f>
        <v/>
      </c>
      <c r="K107" s="38" t="n"/>
      <c r="L107" s="40">
        <f>IF(OR(J107="",K107=""),"",K107-J107)</f>
        <v/>
      </c>
      <c r="M107" s="39">
        <f>IF(OR(J107="",K107=""),"",IFERROR(K107/J107,0))</f>
        <v/>
      </c>
      <c r="N107" s="10">
        <f>IF(C107="","",IF(OR(K107="",K107=0),"Tervezett",IF(K107&gt;J107,"Túllépés","Részben vagy teljesítve")))</f>
        <v/>
      </c>
      <c r="O107" s="41" t="n"/>
      <c r="P107" s="3" t="n"/>
    </row>
    <row r="108">
      <c r="A108" s="6" t="n"/>
      <c r="B108" s="6" t="n"/>
      <c r="C108" s="3" t="n"/>
      <c r="D108" s="3" t="n"/>
      <c r="E108" s="3" t="n"/>
      <c r="F108" s="6" t="n"/>
      <c r="G108" s="38" t="n"/>
      <c r="H108" s="39">
        <f>IF(E108="","",IFERROR(VLOOKUP(E108,'Összesítő'!$H$12:$I$14,2,FALSE),""))</f>
        <v/>
      </c>
      <c r="I108" s="40">
        <f>IF(G108="","",G108*H108)</f>
        <v/>
      </c>
      <c r="J108" s="40">
        <f>IF(G108="","",G108+I108)</f>
        <v/>
      </c>
      <c r="K108" s="38" t="n"/>
      <c r="L108" s="40">
        <f>IF(OR(J108="",K108=""),"",K108-J108)</f>
        <v/>
      </c>
      <c r="M108" s="39">
        <f>IF(OR(J108="",K108=""),"",IFERROR(K108/J108,0))</f>
        <v/>
      </c>
      <c r="N108" s="10">
        <f>IF(C108="","",IF(OR(K108="",K108=0),"Tervezett",IF(K108&gt;J108,"Túllépés","Részben vagy teljesítve")))</f>
        <v/>
      </c>
      <c r="O108" s="41" t="n"/>
      <c r="P108" s="3" t="n"/>
    </row>
    <row r="109"/>
    <row r="110">
      <c r="A110" s="12" t="n"/>
      <c r="B110" s="12" t="n"/>
      <c r="C110" s="12" t="n"/>
      <c r="D110" s="12" t="n"/>
      <c r="E110" s="12" t="n"/>
      <c r="F110" s="13" t="inlineStr">
        <is>
          <t>Tervezett nettó összesen</t>
        </is>
      </c>
      <c r="G110" s="42">
        <f>SUM(G9:G108)</f>
        <v/>
      </c>
      <c r="H110" s="13" t="inlineStr">
        <is>
          <t>Tervezett bruttó összesen</t>
        </is>
      </c>
      <c r="I110" s="42">
        <f>SUM(J9:J108)</f>
        <v/>
      </c>
      <c r="J110" s="13" t="inlineStr">
        <is>
          <t>Tényleges bruttó összesen</t>
        </is>
      </c>
      <c r="K110" s="42">
        <f>SUM(K9:K108)</f>
        <v/>
      </c>
      <c r="L110" s="13" t="inlineStr">
        <is>
          <t>Átlagos tételérték</t>
        </is>
      </c>
      <c r="M110" s="42">
        <f>IFERROR(AVERAGE(J9:J108),0)</f>
        <v/>
      </c>
      <c r="N110" s="13" t="inlineStr">
        <is>
          <t>Túllépések száma</t>
        </is>
      </c>
      <c r="O110" s="15">
        <f>COUNTIF(N9:N108,"Túllépés")</f>
        <v/>
      </c>
      <c r="P110" s="12" t="n"/>
    </row>
  </sheetData>
  <autoFilter ref="A8:P108"/>
  <mergeCells count="1">
    <mergeCell ref="A1:P1"/>
  </mergeCells>
  <conditionalFormatting sqref="L9:L108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N9:N108">
    <cfRule type="expression" priority="3" dxfId="2">
      <formula>N9="Túllépés"</formula>
    </cfRule>
    <cfRule type="expression" priority="4" dxfId="3">
      <formula>N9="Tervezett"</formula>
    </cfRule>
  </conditionalFormatting>
  <dataValidations count="3">
    <dataValidation sqref="B9:B108" showErrorMessage="1" showInputMessage="1" allowBlank="1" type="list">
      <formula1>"Helyszín,Vendéglátás,Technika,Előadók,Dekoráció,Marketing,Nyomtatás,Biztonság,Közlekedés"</formula1>
    </dataValidation>
    <dataValidation sqref="E9:E108" showErrorMessage="1" showInputMessage="1" allowBlank="1" type="list">
      <formula1>"Általános szolgáltatás,Előadói szolgáltatás,Szállás / vendéglátás"</formula1>
    </dataValidation>
    <dataValidation sqref="K9:K108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25" customWidth="1" min="1" max="1"/>
    <col width="19" customWidth="1" min="2" max="2"/>
    <col width="19" customWidth="1" min="3" max="3"/>
    <col width="18" customWidth="1" min="4" max="4"/>
    <col width="14" customWidth="1" min="5" max="5"/>
    <col width="4" customWidth="1" min="6" max="6"/>
    <col width="4" customWidth="1" min="7" max="7"/>
    <col width="30" customWidth="1" min="8" max="8"/>
    <col width="18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 ht="26" customHeight="1">
      <c r="A1" s="1" t="inlineStr">
        <is>
          <t>Rendezvény költségvetés – összesítő és elemzés</t>
        </is>
      </c>
    </row>
    <row r="2">
      <c r="A2" s="16" t="inlineStr">
        <is>
          <t>Kiemelt mutatók</t>
        </is>
      </c>
      <c r="B2" s="16" t="inlineStr">
        <is>
          <t>Érték</t>
        </is>
      </c>
    </row>
    <row r="3">
      <c r="A3" s="12" t="inlineStr">
        <is>
          <t>Tervezett bruttó költség</t>
        </is>
      </c>
      <c r="B3" s="42">
        <f>SUM('Költségvetés'!$J$9:$J$108)</f>
        <v/>
      </c>
    </row>
    <row r="4">
      <c r="A4" s="12" t="inlineStr">
        <is>
          <t>Tényleges bruttó költség</t>
        </is>
      </c>
      <c r="B4" s="42">
        <f>SUM('Költségvetés'!$K$9:$K$108)</f>
        <v/>
      </c>
    </row>
    <row r="5">
      <c r="A5" s="12" t="inlineStr">
        <is>
          <t>Eltérés</t>
        </is>
      </c>
      <c r="B5" s="42">
        <f>IFERROR(B4-B3,0)</f>
        <v/>
      </c>
    </row>
    <row r="6">
      <c r="A6" s="12" t="inlineStr">
        <is>
          <t>Költségfelhasználás</t>
        </is>
      </c>
      <c r="B6" s="43">
        <f>IF(B3=0,0,B4/B3)</f>
        <v/>
      </c>
    </row>
    <row r="7">
      <c r="A7" s="12" t="inlineStr">
        <is>
          <t>Túllépett tételek száma</t>
        </is>
      </c>
      <c r="B7" s="18">
        <f>COUNTIF('Költségvetés'!$N$9:$N$108,"Túllépés")</f>
        <v/>
      </c>
    </row>
    <row r="8">
      <c r="A8" s="12" t="inlineStr">
        <is>
          <t>Átlagos költségtétel</t>
        </is>
      </c>
      <c r="B8" s="42">
        <f>IFERROR(AVERAGE('Költségvetés'!$J$9:$J$108),0)</f>
        <v/>
      </c>
    </row>
    <row r="9"/>
    <row r="10"/>
    <row r="11">
      <c r="A11" s="5" t="inlineStr">
        <is>
          <t>Kategória</t>
        </is>
      </c>
      <c r="B11" s="5" t="inlineStr">
        <is>
          <t>Tervezett bruttó</t>
        </is>
      </c>
      <c r="C11" s="5" t="inlineStr">
        <is>
          <t>Tényleges bruttó</t>
        </is>
      </c>
      <c r="D11" s="5" t="inlineStr">
        <is>
          <t>Eltérés</t>
        </is>
      </c>
      <c r="E11" s="5" t="inlineStr">
        <is>
          <t>Arány</t>
        </is>
      </c>
      <c r="H11" s="5" t="inlineStr">
        <is>
          <t>Szolgáltatástípus</t>
        </is>
      </c>
      <c r="I11" s="5" t="inlineStr">
        <is>
          <t>Alapértelmezett ÁFA</t>
        </is>
      </c>
    </row>
    <row r="12">
      <c r="A12" s="19" t="inlineStr">
        <is>
          <t>Helyszín</t>
        </is>
      </c>
      <c r="B12" s="40">
        <f>SUMIF('Költségvetés'!$B$9:$B$108,A12,'Költségvetés'!$J$9:$J$108)</f>
        <v/>
      </c>
      <c r="C12" s="40">
        <f>SUMIF('Költségvetés'!$B$9:$B$108,A12,'Költségvetés'!$K$9:$K$108)</f>
        <v/>
      </c>
      <c r="D12" s="40">
        <f>IFERROR(C12-B12,0)</f>
        <v/>
      </c>
      <c r="E12" s="44">
        <f>IF($B$3=0,0,B12/$B$3)</f>
        <v/>
      </c>
      <c r="H12" s="3" t="inlineStr">
        <is>
          <t>Általános szolgáltatás</t>
        </is>
      </c>
      <c r="I12" s="45" t="n">
        <v>0.27</v>
      </c>
    </row>
    <row r="13">
      <c r="A13" s="22" t="inlineStr">
        <is>
          <t>Vendéglátás</t>
        </is>
      </c>
      <c r="B13" s="46">
        <f>SUMIF('Költségvetés'!$B$9:$B$108,A13,'Költségvetés'!$J$9:$J$108)</f>
        <v/>
      </c>
      <c r="C13" s="46">
        <f>SUMIF('Költségvetés'!$B$9:$B$108,A13,'Költségvetés'!$K$9:$K$108)</f>
        <v/>
      </c>
      <c r="D13" s="46">
        <f>IFERROR(C13-B13,0)</f>
        <v/>
      </c>
      <c r="E13" s="47">
        <f>IF($B$3=0,0,B13/$B$3)</f>
        <v/>
      </c>
      <c r="H13" s="3" t="inlineStr">
        <is>
          <t>Előadói szolgáltatás</t>
        </is>
      </c>
      <c r="I13" s="45" t="n">
        <v>0.27</v>
      </c>
    </row>
    <row r="14">
      <c r="A14" s="19" t="inlineStr">
        <is>
          <t>Technika</t>
        </is>
      </c>
      <c r="B14" s="40">
        <f>SUMIF('Költségvetés'!$B$9:$B$108,A14,'Költségvetés'!$J$9:$J$108)</f>
        <v/>
      </c>
      <c r="C14" s="40">
        <f>SUMIF('Költségvetés'!$B$9:$B$108,A14,'Költségvetés'!$K$9:$K$108)</f>
        <v/>
      </c>
      <c r="D14" s="40">
        <f>IFERROR(C14-B14,0)</f>
        <v/>
      </c>
      <c r="E14" s="44">
        <f>IF($B$3=0,0,B14/$B$3)</f>
        <v/>
      </c>
      <c r="H14" s="3" t="inlineStr">
        <is>
          <t>Szállás / vendéglátás</t>
        </is>
      </c>
      <c r="I14" s="45" t="n">
        <v>0.27</v>
      </c>
    </row>
    <row r="15">
      <c r="A15" s="22" t="inlineStr">
        <is>
          <t>Előadók</t>
        </is>
      </c>
      <c r="B15" s="46">
        <f>SUMIF('Költségvetés'!$B$9:$B$108,A15,'Költségvetés'!$J$9:$J$108)</f>
        <v/>
      </c>
      <c r="C15" s="46">
        <f>SUMIF('Költségvetés'!$B$9:$B$108,A15,'Költségvetés'!$K$9:$K$108)</f>
        <v/>
      </c>
      <c r="D15" s="46">
        <f>IFERROR(C15-B15,0)</f>
        <v/>
      </c>
      <c r="E15" s="47">
        <f>IF($B$3=0,0,B15/$B$3)</f>
        <v/>
      </c>
    </row>
    <row r="16">
      <c r="A16" s="19" t="inlineStr">
        <is>
          <t>Dekoráció</t>
        </is>
      </c>
      <c r="B16" s="40">
        <f>SUMIF('Költségvetés'!$B$9:$B$108,A16,'Költségvetés'!$J$9:$J$108)</f>
        <v/>
      </c>
      <c r="C16" s="40">
        <f>SUMIF('Költségvetés'!$B$9:$B$108,A16,'Költségvetés'!$K$9:$K$108)</f>
        <v/>
      </c>
      <c r="D16" s="40">
        <f>IFERROR(C16-B16,0)</f>
        <v/>
      </c>
      <c r="E16" s="44">
        <f>IF($B$3=0,0,B16/$B$3)</f>
        <v/>
      </c>
      <c r="H16" s="25" t="inlineStr">
        <is>
          <t>ÁFA-kezelés</t>
        </is>
      </c>
    </row>
    <row r="17">
      <c r="A17" s="22" t="inlineStr">
        <is>
          <t>Marketing</t>
        </is>
      </c>
      <c r="B17" s="46">
        <f>SUMIF('Költségvetés'!$B$9:$B$108,A17,'Költségvetés'!$J$9:$J$108)</f>
        <v/>
      </c>
      <c r="C17" s="46">
        <f>SUMIF('Költségvetés'!$B$9:$B$108,A17,'Költségvetés'!$K$9:$K$108)</f>
        <v/>
      </c>
      <c r="D17" s="46">
        <f>IFERROR(C17-B17,0)</f>
        <v/>
      </c>
      <c r="E17" s="47">
        <f>IF($B$3=0,0,B17/$B$3)</f>
        <v/>
      </c>
      <c r="H17" s="26" t="inlineStr">
        <is>
          <t>A Költségvetés H oszlopa a szolgáltatástípus alapján VLOOKUP képlettel tölti ki az ÁFA-kulcsot.</t>
        </is>
      </c>
      <c r="I17" s="27" t="n"/>
    </row>
    <row r="18">
      <c r="A18" s="19" t="inlineStr">
        <is>
          <t>Nyomtatás</t>
        </is>
      </c>
      <c r="B18" s="40">
        <f>SUMIF('Költségvetés'!$B$9:$B$108,A18,'Költségvetés'!$J$9:$J$108)</f>
        <v/>
      </c>
      <c r="C18" s="40">
        <f>SUMIF('Költségvetés'!$B$9:$B$108,A18,'Költségvetés'!$K$9:$K$108)</f>
        <v/>
      </c>
      <c r="D18" s="40">
        <f>IFERROR(C18-B18,0)</f>
        <v/>
      </c>
      <c r="E18" s="44">
        <f>IF($B$3=0,0,B18/$B$3)</f>
        <v/>
      </c>
      <c r="H18" s="28" t="n"/>
      <c r="I18" s="29" t="n"/>
    </row>
    <row r="19">
      <c r="A19" s="22" t="inlineStr">
        <is>
          <t>Biztonság</t>
        </is>
      </c>
      <c r="B19" s="46">
        <f>SUMIF('Költségvetés'!$B$9:$B$108,A19,'Költségvetés'!$J$9:$J$108)</f>
        <v/>
      </c>
      <c r="C19" s="46">
        <f>SUMIF('Költségvetés'!$B$9:$B$108,A19,'Költségvetés'!$K$9:$K$108)</f>
        <v/>
      </c>
      <c r="D19" s="46">
        <f>IFERROR(C19-B19,0)</f>
        <v/>
      </c>
      <c r="E19" s="47">
        <f>IF($B$3=0,0,B19/$B$3)</f>
        <v/>
      </c>
    </row>
    <row r="20">
      <c r="A20" s="19" t="inlineStr">
        <is>
          <t>Közlekedés</t>
        </is>
      </c>
      <c r="B20" s="40">
        <f>SUMIF('Költségvetés'!$B$9:$B$108,A20,'Költségvetés'!$J$9:$J$108)</f>
        <v/>
      </c>
      <c r="C20" s="40">
        <f>SUMIF('Költségvetés'!$B$9:$B$108,A20,'Költségvetés'!$K$9:$K$108)</f>
        <v/>
      </c>
      <c r="D20" s="40">
        <f>IFERROR(C20-B20,0)</f>
        <v/>
      </c>
      <c r="E20" s="44">
        <f>IF($B$3=0,0,B20/$B$3)</f>
        <v/>
      </c>
    </row>
    <row r="21">
      <c r="A21" s="13" t="inlineStr">
        <is>
          <t>Összesen</t>
        </is>
      </c>
      <c r="B21" s="48">
        <f>SUM(B12:B20)</f>
        <v/>
      </c>
      <c r="C21" s="48">
        <f>SUM(C12:C20)</f>
        <v/>
      </c>
      <c r="D21" s="48">
        <f>IFERROR(C21-B21,0)</f>
        <v/>
      </c>
      <c r="E21" s="49">
        <f>IF(B21=0,0,B21/B21)</f>
        <v/>
      </c>
    </row>
  </sheetData>
  <mergeCells count="2">
    <mergeCell ref="A1:N1"/>
    <mergeCell ref="H17:I18"/>
  </mergeCells>
  <conditionalFormatting sqref="B5">
    <cfRule type="cellIs" priority="1" operator="greaterThan" dxfId="0">
      <formula>0</formula>
    </cfRule>
    <cfRule type="cellIs" priority="2" operator="lessThan" dxfId="1">
      <formula>0</formula>
    </cfRule>
  </conditionalFormatting>
  <conditionalFormatting sqref="B6">
    <cfRule type="cellIs" priority="3" operator="greaterThan" dxfId="0">
      <formula>1</formula>
    </cfRule>
  </conditionalFormatting>
  <conditionalFormatting sqref="D12:D21">
    <cfRule type="cellIs" priority="4" operator="greaterThan" dxfId="0">
      <formula>0</formula>
    </cfRule>
    <cfRule type="cellIs" priority="5" operator="lessThan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2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</cols>
  <sheetData>
    <row r="1" ht="26" customHeight="1">
      <c r="A1" s="1" t="inlineStr">
        <is>
          <t>Rendezvény költségvetés sablon – útmutató</t>
        </is>
      </c>
    </row>
    <row r="2"/>
    <row r="3">
      <c r="A3" s="16" t="inlineStr">
        <is>
          <t>Téma</t>
        </is>
      </c>
      <c r="B3" s="16" t="inlineStr">
        <is>
          <t>Útmutatás</t>
        </is>
      </c>
    </row>
    <row r="4" ht="42" customHeight="1">
      <c r="A4" s="32" t="inlineStr">
        <is>
          <t>A sablon célja</t>
        </is>
      </c>
      <c r="B4" s="33" t="inlineStr">
        <is>
          <t>A munkafüzet a rendezvény előkészítéséhez, költségtervezéséhez és a tényleges kiadások nyomon követéséhez készült.</t>
        </is>
      </c>
      <c r="C4" s="33" t="n"/>
      <c r="D4" s="33" t="n"/>
      <c r="E4" s="33" t="n"/>
      <c r="F4" s="33" t="n"/>
      <c r="G4" s="33" t="n"/>
      <c r="H4" s="33" t="n"/>
    </row>
    <row r="5" ht="42" customHeight="1">
      <c r="A5" s="34" t="inlineStr">
        <is>
          <t>Rendezvény paraméterei</t>
        </is>
      </c>
      <c r="B5" s="35" t="inlineStr">
        <is>
          <t>A Költségvetés munkalap C2:C5 celláiban adja meg vagy módosítsa a rendezvény nevét, dátumát, helyszínét és szervezőjét.</t>
        </is>
      </c>
      <c r="C5" s="35" t="n"/>
      <c r="D5" s="35" t="n"/>
      <c r="E5" s="35" t="n"/>
      <c r="F5" s="35" t="n"/>
      <c r="G5" s="35" t="n"/>
      <c r="H5" s="35" t="n"/>
    </row>
    <row r="6" ht="42" customHeight="1">
      <c r="A6" s="32" t="inlineStr">
        <is>
          <t>Tervezett összegek</t>
        </is>
      </c>
      <c r="B6" s="33" t="inlineStr">
        <is>
          <t>A tervezett nettó összeget a G oszlopban rögzítse. A tervezett ÁFA és a tervezett bruttó összeg automatikusan számolódik.</t>
        </is>
      </c>
      <c r="C6" s="33" t="n"/>
      <c r="D6" s="33" t="n"/>
      <c r="E6" s="33" t="n"/>
      <c r="F6" s="33" t="n"/>
      <c r="G6" s="33" t="n"/>
      <c r="H6" s="33" t="n"/>
    </row>
    <row r="7" ht="42" customHeight="1">
      <c r="A7" s="34" t="inlineStr">
        <is>
          <t>Tényleges összegek</t>
        </is>
      </c>
      <c r="B7" s="35" t="inlineStr">
        <is>
          <t>A számla vagy szerződés alapján a tényleges bruttó összeget a K oszlopba írja. Üresen hagyott érték esetén a tétel Tervezett státuszú marad.</t>
        </is>
      </c>
      <c r="C7" s="35" t="n"/>
      <c r="D7" s="35" t="n"/>
      <c r="E7" s="35" t="n"/>
      <c r="F7" s="35" t="n"/>
      <c r="G7" s="35" t="n"/>
      <c r="H7" s="35" t="n"/>
    </row>
    <row r="8" ht="42" customHeight="1">
      <c r="A8" s="32" t="inlineStr">
        <is>
          <t>ÁFA-kezelés</t>
        </is>
      </c>
      <c r="B8" s="33" t="inlineStr">
        <is>
          <t>A szolgáltató típusa alapján a H oszlop VLOOKUP képlettel tölti ki az alapértelmezett ÁFA-kulcsot. Eltérő adókezelés esetén ellenőrizze a beállítást és a bizonylatot.</t>
        </is>
      </c>
      <c r="C8" s="33" t="n"/>
      <c r="D8" s="33" t="n"/>
      <c r="E8" s="33" t="n"/>
      <c r="F8" s="33" t="n"/>
      <c r="G8" s="33" t="n"/>
      <c r="H8" s="33" t="n"/>
    </row>
    <row r="9" ht="42" customHeight="1">
      <c r="A9" s="34" t="inlineStr">
        <is>
          <t>Státuszok</t>
        </is>
      </c>
      <c r="B9" s="35" t="inlineStr">
        <is>
          <t>Tervezett: tényleges összeg még nincs megadva. Részben vagy teljesítve: tényleges összeg nem haladja meg a tervet. Túllépés: a tényleges bruttó összeg magasabb a tervezettnél.</t>
        </is>
      </c>
      <c r="C9" s="35" t="n"/>
      <c r="D9" s="35" t="n"/>
      <c r="E9" s="35" t="n"/>
      <c r="F9" s="35" t="n"/>
      <c r="G9" s="35" t="n"/>
      <c r="H9" s="35" t="n"/>
    </row>
    <row r="10" ht="42" customHeight="1">
      <c r="A10" s="32" t="inlineStr">
        <is>
          <t>Eltérések</t>
        </is>
      </c>
      <c r="B10" s="33" t="inlineStr">
        <is>
          <t>A pozitív eltérés és a Túllépés státusz piros kiemelést kap. A terv alatti, kedvező eltérés zöld kiemeléssel jelenik meg.</t>
        </is>
      </c>
      <c r="C10" s="33" t="n"/>
      <c r="D10" s="33" t="n"/>
      <c r="E10" s="33" t="n"/>
      <c r="F10" s="33" t="n"/>
      <c r="G10" s="33" t="n"/>
      <c r="H10" s="33" t="n"/>
    </row>
    <row r="11" ht="42" customHeight="1">
      <c r="A11" s="34" t="inlineStr">
        <is>
          <t>Összesítő és diagramok</t>
        </is>
      </c>
      <c r="B11" s="35" t="inlineStr">
        <is>
          <t>Az Összesítő lapon kategóriánkénti összegek, kiemelt mutatók, oszlopdiagram és kördiagram segíti a döntés-előkészítést.</t>
        </is>
      </c>
      <c r="C11" s="35" t="n"/>
      <c r="D11" s="35" t="n"/>
      <c r="E11" s="35" t="n"/>
      <c r="F11" s="35" t="n"/>
      <c r="G11" s="35" t="n"/>
      <c r="H11" s="35" t="n"/>
    </row>
    <row r="12" ht="42" customHeight="1">
      <c r="A12" s="32" t="inlineStr">
        <is>
          <t>Bizonylatok megőrzése</t>
        </is>
      </c>
      <c r="B12" s="33" t="inlineStr">
        <is>
          <t>A számlákat, szerződéseket és egyéb bizonylatokat a NAV- és számviteli előírások szerint kell megőrizni. A sablon nem helyettesíti a könyvelői vagy jogi ellenőrzést.</t>
        </is>
      </c>
      <c r="C12" s="33" t="n"/>
      <c r="D12" s="33" t="n"/>
      <c r="E12" s="33" t="n"/>
      <c r="F12" s="33" t="n"/>
      <c r="G12" s="33" t="n"/>
      <c r="H12" s="33" t="n"/>
    </row>
    <row r="13" ht="42" customHeight="1">
      <c r="A13" s="34" t="inlineStr">
        <is>
          <t>Adatvédelem</t>
        </is>
      </c>
      <c r="B13" s="35" t="inlineStr">
        <is>
          <t>Ha résztvevői vagy kapcsolattartói adatok kerülnek a munkafüzetbe, a GDPR és a NAIH vonatkozó követelményeit is be kell tartani.</t>
        </is>
      </c>
      <c r="C13" s="35" t="n"/>
      <c r="D13" s="35" t="n"/>
      <c r="E13" s="35" t="n"/>
      <c r="F13" s="35" t="n"/>
      <c r="G13" s="35" t="n"/>
      <c r="H13" s="35" t="n"/>
    </row>
    <row r="14"/>
    <row r="15">
      <c r="A15" s="36" t="inlineStr">
        <is>
          <t>Kitöltési sorrend</t>
        </is>
      </c>
      <c r="B15" s="33" t="inlineStr">
        <is>
          <t>1. Rendezvényadatok kitöltése  2. Tervezett nettó összegek felvitele  3. Szolgáltatástípus ellenőrzése  4. Tényleges bruttó összegek rögzítése  5. Összesítő áttekintése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2026-09-07T00:50:51Z</dcterms:created>
  <dcterms:modified xmlns:dcterms="http://purl.org/dc/terms/" xmlns:xsi="http://www.w3.org/2001/XMLSchema-instance" xsi:type="dcterms:W3CDTF">2026-09-07T00:50:51Z</dcterms:modified>
</cp:coreProperties>
</file>