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énzforgalmi terv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Terv és feltételek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.MM.DD."/>
    <numFmt numFmtId="165" formatCode="# ##0 &quot;Ft&quot;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5"/>
    </font>
    <font>
      <name val="Calibri"/>
      <b val="1"/>
      <color rgb="00DC2626"/>
      <sz val="10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FF6FF"/>
      </patternFill>
    </fill>
    <fill>
      <patternFill patternType="solid">
        <fgColor rgb="00C8102E"/>
      </patternFill>
    </fill>
    <fill>
      <patternFill patternType="solid">
        <fgColor rgb="000F766E"/>
      </patternFill>
    </fill>
    <fill>
      <patternFill patternType="solid">
        <fgColor rgb="00FEF2F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0" fontId="4" fillId="0" borderId="1" pivotButton="0" quotePrefix="0" xfId="0"/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0" fillId="3" borderId="1" pivotButton="0" quotePrefix="0" xfId="0"/>
    <xf numFmtId="10" fontId="4" fillId="4" borderId="1" applyAlignment="1" pivotButton="0" quotePrefix="0" xfId="0">
      <alignment horizontal="right" vertical="center"/>
    </xf>
    <xf numFmtId="0" fontId="5" fillId="2" borderId="0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/>
    </xf>
    <xf numFmtId="1" fontId="4" fillId="6" borderId="1" applyAlignment="1" pivotButton="0" quotePrefix="0" xfId="0">
      <alignment horizontal="right" vertical="center"/>
    </xf>
    <xf numFmtId="2" fontId="4" fillId="6" borderId="1" applyAlignment="1" pivotButton="0" quotePrefix="0" xfId="0">
      <alignment horizontal="right" vertical="center"/>
    </xf>
    <xf numFmtId="0" fontId="2" fillId="7" borderId="0" pivotButton="0" quotePrefix="0" xfId="0"/>
    <xf numFmtId="0" fontId="0" fillId="7" borderId="1" pivotButton="0" quotePrefix="0" xfId="0"/>
    <xf numFmtId="0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right" vertical="center"/>
    </xf>
    <xf numFmtId="0" fontId="2" fillId="2" borderId="1" pivotButton="0" quotePrefix="0" xfId="0"/>
    <xf numFmtId="165" fontId="0" fillId="3" borderId="1" pivotButton="0" quotePrefix="0" xfId="0"/>
    <xf numFmtId="9" fontId="3" fillId="4" borderId="1" applyAlignment="1" pivotButton="0" quotePrefix="0" xfId="0">
      <alignment horizontal="right" vertical="center"/>
    </xf>
    <xf numFmtId="1" fontId="3" fillId="4" borderId="1" applyAlignment="1" pivotButton="0" quotePrefix="0" xfId="0">
      <alignment horizontal="right" vertical="center"/>
    </xf>
    <xf numFmtId="0" fontId="2" fillId="7" borderId="1" pivotButton="0" quotePrefix="0" xfId="0"/>
    <xf numFmtId="0" fontId="4" fillId="6" borderId="1" applyAlignment="1" pivotButton="0" quotePrefix="0" xfId="0">
      <alignment horizontal="right" vertical="center"/>
    </xf>
    <xf numFmtId="0" fontId="2" fillId="8" borderId="1" pivotButton="0" quotePrefix="0" xfId="0"/>
    <xf numFmtId="0" fontId="0" fillId="8" borderId="1" pivotButton="0" quotePrefix="0" xfId="0"/>
    <xf numFmtId="0" fontId="3" fillId="5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6" fillId="9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165" fontId="0" fillId="3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color rgb="0016A34A"/>
        <sz val="10"/>
      </font>
      <fill>
        <patternFill patternType="solid">
          <fgColor rgb="00DCFCE7"/>
        </patternFill>
      </fill>
    </dxf>
    <dxf>
      <font>
        <name val="Calibri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Bevétel vs. Kiadás hónaponként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'Összesítő'!B16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'Összesítő'!$A$17:$A$21</f>
            </numRef>
          </cat>
          <val>
            <numRef>
              <f>'Összesítő'!$B$17:$B$21</f>
            </numRef>
          </val>
        </ser>
        <ser>
          <idx val="1"/>
          <order val="1"/>
          <tx>
            <strRef>
              <f>'Összesítő'!C16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'Összesítő'!$A$17:$A$21</f>
            </numRef>
          </cat>
          <val>
            <numRef>
              <f>'Összesítő'!$C$17:$C$21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Nettó pénzmozgás trend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'Összesítő'!D16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'Összesítő'!$A$17:$A$21</f>
            </numRef>
          </cat>
          <val>
            <numRef>
              <f>'Összesítő'!$D$17:$D$21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Bevételi kategóriák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'Összesítő'!B23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'Összesítő'!$A$24:$A$28</f>
            </numRef>
          </cat>
          <val>
            <numRef>
              <f>'Összesítő'!$B$24:$B$28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648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35</row>
      <rowOff>0</rowOff>
    </from>
    <ext cx="576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7"/>
  <sheetViews>
    <sheetView workbookViewId="0">
      <pane xSplit="4" ySplit="2" topLeftCell="E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13" customWidth="1" min="2" max="2"/>
    <col width="22" customWidth="1" min="3" max="3"/>
    <col width="18" customWidth="1" min="4" max="4"/>
    <col width="16" customWidth="1" min="5" max="5"/>
    <col width="14" customWidth="1" min="6" max="6"/>
    <col width="16" customWidth="1" min="7" max="7"/>
    <col width="16" customWidth="1" min="8" max="8"/>
    <col width="14" customWidth="1" min="9" max="9"/>
    <col width="16" customWidth="1" min="10" max="10"/>
    <col width="16" customWidth="1" min="11" max="11"/>
    <col width="16" customWidth="1" min="12" max="12"/>
    <col width="16" customWidth="1" min="13" max="13"/>
    <col width="20" customWidth="1" min="14" max="14"/>
    <col width="12" customWidth="1" min="15" max="15"/>
  </cols>
  <sheetData>
    <row r="1" ht="32" customHeight="1">
      <c r="A1" s="1" t="inlineStr">
        <is>
          <t>PÉNZFORGALMI TERV – 2026</t>
        </is>
      </c>
    </row>
    <row r="2" ht="36" customHeight="1">
      <c r="A2" s="2" t="inlineStr">
        <is>
          <t>Hónap</t>
        </is>
      </c>
      <c r="B2" s="2" t="inlineStr">
        <is>
          <t>Dátum</t>
        </is>
      </c>
      <c r="C2" s="2" t="inlineStr">
        <is>
          <t>Partner / Megnevezés</t>
        </is>
      </c>
      <c r="D2" s="2" t="inlineStr">
        <is>
          <t>Bizonylat típusa</t>
        </is>
      </c>
      <c r="E2" s="2" t="inlineStr">
        <is>
          <t>Bevételek nettó</t>
        </is>
      </c>
      <c r="F2" s="2" t="inlineStr">
        <is>
          <t>ÁFA összeg</t>
        </is>
      </c>
      <c r="G2" s="2" t="inlineStr">
        <is>
          <t>Bevételek bruttó</t>
        </is>
      </c>
      <c r="H2" s="2" t="inlineStr">
        <is>
          <t>Kiadások nettó</t>
        </is>
      </c>
      <c r="I2" s="2" t="inlineStr">
        <is>
          <t>ÁFA levonható</t>
        </is>
      </c>
      <c r="J2" s="2" t="inlineStr">
        <is>
          <t>Kiadások bruttó</t>
        </is>
      </c>
      <c r="K2" s="2" t="inlineStr">
        <is>
          <t>Pénzmozgás nettó</t>
        </is>
      </c>
      <c r="L2" s="2" t="inlineStr">
        <is>
          <t>Pénzmozgás bruttó</t>
        </is>
      </c>
      <c r="M2" s="2" t="inlineStr">
        <is>
          <t>Egyenleg változás</t>
        </is>
      </c>
      <c r="N2" s="2" t="inlineStr">
        <is>
          <t>Megjegyzés</t>
        </is>
      </c>
      <c r="O2" s="2" t="inlineStr">
        <is>
          <t>Státusz</t>
        </is>
      </c>
    </row>
    <row r="3">
      <c r="A3" s="3" t="inlineStr">
        <is>
          <t>Január</t>
        </is>
      </c>
      <c r="B3" s="39" t="inlineStr">
        <is>
          <t>2026.01.05.</t>
        </is>
      </c>
      <c r="C3" s="3" t="inlineStr">
        <is>
          <t>Nagy Péter Kft.</t>
        </is>
      </c>
      <c r="D3" s="3" t="inlineStr">
        <is>
          <t>Számla</t>
        </is>
      </c>
      <c r="E3" s="40" t="n">
        <v>850000</v>
      </c>
      <c r="F3" s="40" t="n">
        <v>229500</v>
      </c>
      <c r="G3" s="41">
        <f>E3+F3</f>
        <v/>
      </c>
      <c r="H3" s="40" t="n">
        <v>0</v>
      </c>
      <c r="I3" s="40" t="n">
        <v>0</v>
      </c>
      <c r="J3" s="41">
        <f>H3+I3</f>
        <v/>
      </c>
      <c r="K3" s="41">
        <f>E3-H3</f>
        <v/>
      </c>
      <c r="L3" s="41">
        <f>G3-J3</f>
        <v/>
      </c>
      <c r="M3" s="41">
        <f>G3-J3</f>
        <v/>
      </c>
      <c r="N3" s="3" t="inlineStr">
        <is>
          <t>Szolgáltatási díj</t>
        </is>
      </c>
      <c r="O3" s="7">
        <f>IF(M3&lt;0,"Hiány","Pozitív")</f>
        <v/>
      </c>
    </row>
    <row r="4">
      <c r="A4" s="8" t="inlineStr">
        <is>
          <t>Január</t>
        </is>
      </c>
      <c r="B4" s="42" t="inlineStr">
        <is>
          <t>2026.01.20.</t>
        </is>
      </c>
      <c r="C4" s="8" t="inlineStr">
        <is>
          <t>Kovács Anna – irodabérlet</t>
        </is>
      </c>
      <c r="D4" s="8" t="inlineStr">
        <is>
          <t>Banki terhelés</t>
        </is>
      </c>
      <c r="E4" s="40" t="n">
        <v>0</v>
      </c>
      <c r="F4" s="40" t="n">
        <v>0</v>
      </c>
      <c r="G4" s="43">
        <f>E4+F4</f>
        <v/>
      </c>
      <c r="H4" s="40" t="n">
        <v>320000</v>
      </c>
      <c r="I4" s="40" t="n">
        <v>86400</v>
      </c>
      <c r="J4" s="43">
        <f>H4+I4</f>
        <v/>
      </c>
      <c r="K4" s="43">
        <f>E4-H4</f>
        <v/>
      </c>
      <c r="L4" s="43">
        <f>G4-J4</f>
        <v/>
      </c>
      <c r="M4" s="43">
        <f>G4-J4</f>
        <v/>
      </c>
      <c r="N4" s="8" t="inlineStr">
        <is>
          <t>Irodabérlet + rezsi</t>
        </is>
      </c>
      <c r="O4" s="11">
        <f>IF(M4&lt;0,"Hiány","Pozitív")</f>
        <v/>
      </c>
    </row>
    <row r="5">
      <c r="A5" s="3" t="inlineStr">
        <is>
          <t>Február</t>
        </is>
      </c>
      <c r="B5" s="39" t="inlineStr">
        <is>
          <t>2026.02.03.</t>
        </is>
      </c>
      <c r="C5" s="3" t="inlineStr">
        <is>
          <t>Szabó Gábor Bt.</t>
        </is>
      </c>
      <c r="D5" s="3" t="inlineStr">
        <is>
          <t>Számla</t>
        </is>
      </c>
      <c r="E5" s="40" t="n">
        <v>1200000</v>
      </c>
      <c r="F5" s="40" t="n">
        <v>324000</v>
      </c>
      <c r="G5" s="41">
        <f>E5+F5</f>
        <v/>
      </c>
      <c r="H5" s="40" t="n">
        <v>0</v>
      </c>
      <c r="I5" s="40" t="n">
        <v>0</v>
      </c>
      <c r="J5" s="41">
        <f>H5+I5</f>
        <v/>
      </c>
      <c r="K5" s="41">
        <f>E5-H5</f>
        <v/>
      </c>
      <c r="L5" s="41">
        <f>G5-J5</f>
        <v/>
      </c>
      <c r="M5" s="41">
        <f>G5-J5</f>
        <v/>
      </c>
      <c r="N5" s="3" t="inlineStr">
        <is>
          <t>Eszközbeszerzés bevétel</t>
        </is>
      </c>
      <c r="O5" s="7">
        <f>IF(M5&lt;0,"Hiány","Pozitív")</f>
        <v/>
      </c>
    </row>
    <row r="6">
      <c r="A6" s="8" t="inlineStr">
        <is>
          <t>Február</t>
        </is>
      </c>
      <c r="B6" s="42" t="inlineStr">
        <is>
          <t>2026.02.18.</t>
        </is>
      </c>
      <c r="C6" s="8" t="inlineStr">
        <is>
          <t>Tóth Erzsébet egyéni váll.</t>
        </is>
      </c>
      <c r="D6" s="8" t="inlineStr">
        <is>
          <t>Díjbekérő</t>
        </is>
      </c>
      <c r="E6" s="40" t="n">
        <v>0</v>
      </c>
      <c r="F6" s="40" t="n">
        <v>0</v>
      </c>
      <c r="G6" s="43">
        <f>E6+F6</f>
        <v/>
      </c>
      <c r="H6" s="40" t="n">
        <v>185000</v>
      </c>
      <c r="I6" s="40" t="n">
        <v>49950</v>
      </c>
      <c r="J6" s="43">
        <f>H6+I6</f>
        <v/>
      </c>
      <c r="K6" s="43">
        <f>E6-H6</f>
        <v/>
      </c>
      <c r="L6" s="43">
        <f>G6-J6</f>
        <v/>
      </c>
      <c r="M6" s="43">
        <f>G6-J6</f>
        <v/>
      </c>
      <c r="N6" s="8" t="inlineStr">
        <is>
          <t>Marketingköltség</t>
        </is>
      </c>
      <c r="O6" s="11">
        <f>IF(M6&lt;0,"Hiány","Pozitív")</f>
        <v/>
      </c>
    </row>
    <row r="7">
      <c r="A7" s="3" t="inlineStr">
        <is>
          <t>Március</t>
        </is>
      </c>
      <c r="B7" s="39" t="inlineStr">
        <is>
          <t>2026.03.04.</t>
        </is>
      </c>
      <c r="C7" s="3" t="inlineStr">
        <is>
          <t>Horváth Zoltán Kft.</t>
        </is>
      </c>
      <c r="D7" s="3" t="inlineStr">
        <is>
          <t>Számla</t>
        </is>
      </c>
      <c r="E7" s="40" t="n">
        <v>975000</v>
      </c>
      <c r="F7" s="40" t="n">
        <v>263250</v>
      </c>
      <c r="G7" s="41">
        <f>E7+F7</f>
        <v/>
      </c>
      <c r="H7" s="40" t="n">
        <v>0</v>
      </c>
      <c r="I7" s="40" t="n">
        <v>0</v>
      </c>
      <c r="J7" s="41">
        <f>H7+I7</f>
        <v/>
      </c>
      <c r="K7" s="41">
        <f>E7-H7</f>
        <v/>
      </c>
      <c r="L7" s="41">
        <f>G7-J7</f>
        <v/>
      </c>
      <c r="M7" s="41">
        <f>G7-J7</f>
        <v/>
      </c>
      <c r="N7" s="3" t="inlineStr">
        <is>
          <t>Alvállalkozói díj bevétel</t>
        </is>
      </c>
      <c r="O7" s="7">
        <f>IF(M7&lt;0,"Hiány","Pozitív")</f>
        <v/>
      </c>
    </row>
    <row r="8">
      <c r="A8" s="8" t="inlineStr">
        <is>
          <t>Március</t>
        </is>
      </c>
      <c r="B8" s="42" t="inlineStr">
        <is>
          <t>2026.03.21.</t>
        </is>
      </c>
      <c r="C8" s="8" t="inlineStr">
        <is>
          <t>Kiss Mária – NAV ÁFA</t>
        </is>
      </c>
      <c r="D8" s="8" t="inlineStr">
        <is>
          <t>NAV befizetés</t>
        </is>
      </c>
      <c r="E8" s="40" t="n">
        <v>0</v>
      </c>
      <c r="F8" s="40" t="n">
        <v>0</v>
      </c>
      <c r="G8" s="43">
        <f>E8+F8</f>
        <v/>
      </c>
      <c r="H8" s="40" t="n">
        <v>228150</v>
      </c>
      <c r="I8" s="40" t="n">
        <v>61601</v>
      </c>
      <c r="J8" s="43">
        <f>H8+I8</f>
        <v/>
      </c>
      <c r="K8" s="43">
        <f>E8-H8</f>
        <v/>
      </c>
      <c r="L8" s="43">
        <f>G8-J8</f>
        <v/>
      </c>
      <c r="M8" s="43">
        <f>G8-J8</f>
        <v/>
      </c>
      <c r="N8" s="8" t="inlineStr">
        <is>
          <t>ÁFA befizetés NAV-nak</t>
        </is>
      </c>
      <c r="O8" s="11">
        <f>IF(M8&lt;0,"Hiány","Pozitív")</f>
        <v/>
      </c>
    </row>
    <row r="9">
      <c r="A9" s="3" t="inlineStr">
        <is>
          <t>Április</t>
        </is>
      </c>
      <c r="B9" s="39" t="inlineStr">
        <is>
          <t>2026.04.02.</t>
        </is>
      </c>
      <c r="C9" s="3" t="inlineStr">
        <is>
          <t>Varga István Bt.</t>
        </is>
      </c>
      <c r="D9" s="3" t="inlineStr">
        <is>
          <t>Banki terhelés</t>
        </is>
      </c>
      <c r="E9" s="40" t="n">
        <v>0</v>
      </c>
      <c r="F9" s="40" t="n">
        <v>0</v>
      </c>
      <c r="G9" s="41">
        <f>E9+F9</f>
        <v/>
      </c>
      <c r="H9" s="40" t="n">
        <v>95000</v>
      </c>
      <c r="I9" s="40" t="n">
        <v>25650</v>
      </c>
      <c r="J9" s="41">
        <f>H9+I9</f>
        <v/>
      </c>
      <c r="K9" s="41">
        <f>E9-H9</f>
        <v/>
      </c>
      <c r="L9" s="41">
        <f>G9-J9</f>
        <v/>
      </c>
      <c r="M9" s="41">
        <f>G9-J9</f>
        <v/>
      </c>
      <c r="N9" s="3" t="inlineStr">
        <is>
          <t>Bankköltség / hitel</t>
        </is>
      </c>
      <c r="O9" s="7">
        <f>IF(M9&lt;0,"Hiány","Pozitív")</f>
        <v/>
      </c>
    </row>
    <row r="10">
      <c r="A10" s="8" t="inlineStr">
        <is>
          <t>Április</t>
        </is>
      </c>
      <c r="B10" s="42" t="inlineStr">
        <is>
          <t>2026.04.17.</t>
        </is>
      </c>
      <c r="C10" s="8" t="inlineStr">
        <is>
          <t>Németh Judit egyéni váll.</t>
        </is>
      </c>
      <c r="D10" s="8" t="inlineStr">
        <is>
          <t>Készpénzes kifizetés</t>
        </is>
      </c>
      <c r="E10" s="40" t="n">
        <v>0</v>
      </c>
      <c r="F10" s="40" t="n">
        <v>0</v>
      </c>
      <c r="G10" s="43">
        <f>E10+F10</f>
        <v/>
      </c>
      <c r="H10" s="40" t="n">
        <v>650000</v>
      </c>
      <c r="I10" s="40" t="n">
        <v>175500</v>
      </c>
      <c r="J10" s="43">
        <f>H10+I10</f>
        <v/>
      </c>
      <c r="K10" s="43">
        <f>E10-H10</f>
        <v/>
      </c>
      <c r="L10" s="43">
        <f>G10-J10</f>
        <v/>
      </c>
      <c r="M10" s="43">
        <f>G10-J10</f>
        <v/>
      </c>
      <c r="N10" s="8" t="inlineStr">
        <is>
          <t>Bérkifizetés + járulék</t>
        </is>
      </c>
      <c r="O10" s="11">
        <f>IF(M10&lt;0,"Hiány","Pozitív")</f>
        <v/>
      </c>
    </row>
    <row r="11">
      <c r="A11" s="3" t="inlineStr">
        <is>
          <t>Május</t>
        </is>
      </c>
      <c r="B11" s="39" t="inlineStr">
        <is>
          <t>2026.05.06.</t>
        </is>
      </c>
      <c r="C11" s="3" t="inlineStr">
        <is>
          <t>Farkas Tamás egyéni váll.</t>
        </is>
      </c>
      <c r="D11" s="3" t="inlineStr">
        <is>
          <t>Számla</t>
        </is>
      </c>
      <c r="E11" s="40" t="n">
        <v>1100000</v>
      </c>
      <c r="F11" s="40" t="n">
        <v>297000</v>
      </c>
      <c r="G11" s="41">
        <f>E11+F11</f>
        <v/>
      </c>
      <c r="H11" s="40" t="n">
        <v>0</v>
      </c>
      <c r="I11" s="40" t="n">
        <v>0</v>
      </c>
      <c r="J11" s="41">
        <f>H11+I11</f>
        <v/>
      </c>
      <c r="K11" s="41">
        <f>E11-H11</f>
        <v/>
      </c>
      <c r="L11" s="41">
        <f>G11-J11</f>
        <v/>
      </c>
      <c r="M11" s="41">
        <f>G11-J11</f>
        <v/>
      </c>
      <c r="N11" s="3" t="inlineStr">
        <is>
          <t>Egyéni váll. bevétel</t>
        </is>
      </c>
      <c r="O11" s="7">
        <f>IF(M11&lt;0,"Hiány","Pozitív")</f>
        <v/>
      </c>
    </row>
    <row r="12">
      <c r="A12" s="8" t="inlineStr">
        <is>
          <t>Május</t>
        </is>
      </c>
      <c r="B12" s="42" t="inlineStr">
        <is>
          <t>2026.05.22.</t>
        </is>
      </c>
      <c r="C12" s="8" t="inlineStr">
        <is>
          <t>Balogh Éva Bt.</t>
        </is>
      </c>
      <c r="D12" s="8" t="inlineStr">
        <is>
          <t>Számla</t>
        </is>
      </c>
      <c r="E12" s="40" t="n">
        <v>0</v>
      </c>
      <c r="F12" s="40" t="n">
        <v>0</v>
      </c>
      <c r="G12" s="43">
        <f>E12+F12</f>
        <v/>
      </c>
      <c r="H12" s="40" t="n">
        <v>420000</v>
      </c>
      <c r="I12" s="40" t="n">
        <v>113400</v>
      </c>
      <c r="J12" s="43">
        <f>H12+I12</f>
        <v/>
      </c>
      <c r="K12" s="43">
        <f>E12-H12</f>
        <v/>
      </c>
      <c r="L12" s="43">
        <f>G12-J12</f>
        <v/>
      </c>
      <c r="M12" s="43">
        <f>G12-J12</f>
        <v/>
      </c>
      <c r="N12" s="8" t="inlineStr">
        <is>
          <t>Szállítói költség</t>
        </is>
      </c>
      <c r="O12" s="11">
        <f>IF(M12&lt;0,"Hiány","Pozitív")</f>
        <v/>
      </c>
    </row>
    <row r="13" ht="8" customHeight="1"/>
    <row r="14">
      <c r="A14" s="2" t="inlineStr">
        <is>
          <t>ÖSSZESÍTŐ</t>
        </is>
      </c>
      <c r="B14" s="2" t="n"/>
      <c r="C14" s="2" t="n"/>
      <c r="D14" s="2" t="n"/>
      <c r="E14" s="2" t="inlineStr">
        <is>
          <t>Összes bev. nettó</t>
        </is>
      </c>
      <c r="F14" s="2" t="inlineStr">
        <is>
          <t>Összes ÁFA bev.</t>
        </is>
      </c>
      <c r="G14" s="2" t="inlineStr">
        <is>
          <t>Összes bev. bruttó</t>
        </is>
      </c>
      <c r="H14" s="2" t="inlineStr">
        <is>
          <t>Összes kiad. nettó</t>
        </is>
      </c>
      <c r="I14" s="2" t="inlineStr">
        <is>
          <t>Összes ÁFA kiad.</t>
        </is>
      </c>
      <c r="J14" s="2" t="inlineStr">
        <is>
          <t>Összes kiad. bruttó</t>
        </is>
      </c>
      <c r="K14" s="2" t="inlineStr">
        <is>
          <t>Nettó pénzmozgás</t>
        </is>
      </c>
      <c r="L14" s="2" t="inlineStr">
        <is>
          <t>Bruttó pénzmozgás</t>
        </is>
      </c>
      <c r="M14" s="2" t="inlineStr">
        <is>
          <t>Egyenleg változás</t>
        </is>
      </c>
      <c r="N14" s="2" t="n"/>
      <c r="O14" s="2" t="n"/>
    </row>
    <row r="15">
      <c r="A15" s="12" t="n"/>
      <c r="B15" s="12" t="n"/>
      <c r="C15" s="12" t="n"/>
      <c r="D15" s="12" t="n"/>
      <c r="E15" s="44">
        <f>SUM(E3:E12)</f>
        <v/>
      </c>
      <c r="F15" s="44">
        <f>SUM(F3:F12)</f>
        <v/>
      </c>
      <c r="G15" s="44">
        <f>SUM(G3:G12)</f>
        <v/>
      </c>
      <c r="H15" s="44">
        <f>SUM(H3:H12)</f>
        <v/>
      </c>
      <c r="I15" s="44">
        <f>SUM(I3:I12)</f>
        <v/>
      </c>
      <c r="J15" s="44">
        <f>SUM(J3:J12)</f>
        <v/>
      </c>
      <c r="K15" s="44">
        <f>SUM(K3:K12)</f>
        <v/>
      </c>
      <c r="L15" s="44">
        <f>SUM(L3:L12)</f>
        <v/>
      </c>
      <c r="M15" s="44">
        <f>SUM(M3:M12)</f>
        <v/>
      </c>
      <c r="N15" s="12" t="n"/>
      <c r="O15" s="12" t="n"/>
    </row>
    <row r="16">
      <c r="A16" s="14" t="inlineStr">
        <is>
          <t>Átlag / Sor:</t>
        </is>
      </c>
      <c r="E16" s="41">
        <f>IFERROR(AVERAGE(E3:E12),0)</f>
        <v/>
      </c>
      <c r="G16" s="41">
        <f>IFERROR(AVERAGE(G3:G12),0)</f>
        <v/>
      </c>
      <c r="H16" s="41">
        <f>IFERROR(AVERAGE(H3:H12),0)</f>
        <v/>
      </c>
      <c r="J16" s="41">
        <f>IFERROR(AVERAGE(J3:J12),0)</f>
        <v/>
      </c>
      <c r="K16" s="41">
        <f>IFERROR(AVERAGE(K3:K12),0)</f>
        <v/>
      </c>
      <c r="N16" s="15" t="inlineStr">
        <is>
          <t>Hiányos sorok:</t>
        </is>
      </c>
      <c r="O16" s="16">
        <f>COUNTIF(O3:O12,"Hiány")</f>
        <v/>
      </c>
    </row>
    <row r="17">
      <c r="A17" s="17" t="inlineStr">
        <is>
          <t>Likviditási fedezet:</t>
        </is>
      </c>
      <c r="B17" s="18" t="n"/>
      <c r="C17" s="18" t="n"/>
      <c r="D17" s="18" t="n"/>
      <c r="E17" s="19">
        <f>IFERROR(IF(H15=0,"",G15/J15),"")</f>
        <v/>
      </c>
      <c r="F17" s="18" t="n"/>
      <c r="G17" s="18" t="n"/>
      <c r="H17" s="18" t="n"/>
      <c r="I17" s="18" t="n"/>
      <c r="J17" s="18" t="n"/>
      <c r="K17" s="18" t="n"/>
      <c r="L17" s="18" t="n"/>
      <c r="M17" s="18" t="n"/>
      <c r="N17" s="18" t="n"/>
      <c r="O17" s="18" t="n"/>
    </row>
  </sheetData>
  <mergeCells count="1">
    <mergeCell ref="A1:O1"/>
  </mergeCells>
  <conditionalFormatting sqref="A3:O12">
    <cfRule type="expression" priority="1" dxfId="0" stopIfTrue="1">
      <formula>$O3="Pozitív"</formula>
    </cfRule>
    <cfRule type="expression" priority="2" dxfId="1" stopIfTrue="1">
      <formula>$O3="Hiány"</formula>
    </cfRule>
  </conditionalFormatting>
  <dataValidations count="1">
    <dataValidation sqref="D3:D12" showErrorMessage="1" showInputMessage="1" allowBlank="1" errorTitle="Érvénytelen" error="Válasszon érvényes bizonylat típust!" type="list">
      <formula1>"Számla,Díjbekérő,Banki terhelés,Készpénzes kifizetés,NAV befizetés"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20" customWidth="1" min="3" max="3"/>
    <col width="20" customWidth="1" min="4" max="4"/>
    <col width="20" customWidth="1" min="5" max="5"/>
    <col width="22" customWidth="1" min="6" max="6"/>
  </cols>
  <sheetData>
    <row r="1" ht="34" customHeight="1">
      <c r="A1" s="20" t="inlineStr">
        <is>
          <t>VEZETŐI ÖSSZESÍTŐ – PÉNZFORGALMI TERV 2026</t>
        </is>
      </c>
    </row>
    <row r="2">
      <c r="A2" s="2" t="inlineStr">
        <is>
          <t>Mutató</t>
        </is>
      </c>
      <c r="B2" s="2" t="inlineStr">
        <is>
          <t>Érték</t>
        </is>
      </c>
      <c r="C2" s="2" t="inlineStr">
        <is>
          <t>Megjegyzés</t>
        </is>
      </c>
    </row>
    <row r="3">
      <c r="A3" s="21" t="inlineStr">
        <is>
          <t>Összes bevétel (nettó)</t>
        </is>
      </c>
      <c r="B3" s="44">
        <f>SUM('Pénzforgalmi terv'!E3:E12)</f>
        <v/>
      </c>
      <c r="C3" s="8" t="inlineStr">
        <is>
          <t>Nettó bevételek összege</t>
        </is>
      </c>
    </row>
    <row r="4">
      <c r="A4" s="17" t="inlineStr">
        <is>
          <t>Összes bevétel (bruttó)</t>
        </is>
      </c>
      <c r="B4" s="44">
        <f>SUM('Pénzforgalmi terv'!G3:G12)</f>
        <v/>
      </c>
      <c r="C4" s="3" t="inlineStr">
        <is>
          <t>Bruttó bevételek összege</t>
        </is>
      </c>
    </row>
    <row r="5">
      <c r="A5" s="21" t="inlineStr">
        <is>
          <t>Összes kiadás (nettó)</t>
        </is>
      </c>
      <c r="B5" s="44">
        <f>SUM('Pénzforgalmi terv'!H3:H12)</f>
        <v/>
      </c>
      <c r="C5" s="8" t="inlineStr">
        <is>
          <t>Nettó kiadások összege</t>
        </is>
      </c>
    </row>
    <row r="6">
      <c r="A6" s="17" t="inlineStr">
        <is>
          <t>Összes kiadás (bruttó)</t>
        </is>
      </c>
      <c r="B6" s="44">
        <f>SUM('Pénzforgalmi terv'!J3:J12)</f>
        <v/>
      </c>
      <c r="C6" s="3" t="inlineStr">
        <is>
          <t>Bruttó kiadások összege</t>
        </is>
      </c>
    </row>
    <row r="7">
      <c r="A7" s="21" t="inlineStr">
        <is>
          <t>Nettó cash flow</t>
        </is>
      </c>
      <c r="B7" s="44">
        <f>SUM('Pénzforgalmi terv'!K3:K12)</f>
        <v/>
      </c>
      <c r="C7" s="8" t="inlineStr">
        <is>
          <t>Bevétel – Kiadás nettó</t>
        </is>
      </c>
    </row>
    <row r="8">
      <c r="A8" s="17" t="inlineStr">
        <is>
          <t>Bruttó cash flow</t>
        </is>
      </c>
      <c r="B8" s="44">
        <f>SUM('Pénzforgalmi terv'!L3:L12)</f>
        <v/>
      </c>
      <c r="C8" s="3" t="inlineStr">
        <is>
          <t>Bevétel – Kiadás bruttó</t>
        </is>
      </c>
    </row>
    <row r="9">
      <c r="A9" s="21" t="inlineStr">
        <is>
          <t>Legnagyobb kiadás</t>
        </is>
      </c>
      <c r="B9" s="44">
        <f>MAX('Pénzforgalmi terv'!J3:J12)</f>
        <v/>
      </c>
      <c r="C9" s="8" t="inlineStr">
        <is>
          <t>Legmagasabb egyszeri kiadás</t>
        </is>
      </c>
    </row>
    <row r="10">
      <c r="A10" s="17" t="inlineStr">
        <is>
          <t>Átlagos havi bevétel</t>
        </is>
      </c>
      <c r="B10" s="44">
        <f>IFERROR(AVERAGE('Pénzforgalmi terv'!G3:G12),0)</f>
        <v/>
      </c>
      <c r="C10" s="3" t="inlineStr">
        <is>
          <t>Bruttó havi átlag</t>
        </is>
      </c>
    </row>
    <row r="11">
      <c r="A11" s="21" t="inlineStr">
        <is>
          <t>Hiányos hónapok száma</t>
        </is>
      </c>
      <c r="B11" s="22">
        <f>COUNTIF('Pénzforgalmi terv'!O3:O12,"Hiány")</f>
        <v/>
      </c>
      <c r="C11" s="8" t="inlineStr">
        <is>
          <t>Negatív egyenlegű sorok</t>
        </is>
      </c>
    </row>
    <row r="12">
      <c r="A12" s="17" t="inlineStr">
        <is>
          <t>Fedezettségi ráta</t>
        </is>
      </c>
      <c r="B12" s="23">
        <f>IFERROR(SUM('Pénzforgalmi terv'!G3:G12)/IF(SUM('Pénzforgalmi terv'!J3:J12)=0,1,SUM('Pénzforgalmi terv'!J3:J12)),0)</f>
        <v/>
      </c>
      <c r="C12" s="3" t="inlineStr">
        <is>
          <t>Bevétel / Kiadás arány</t>
        </is>
      </c>
    </row>
    <row r="13"/>
    <row r="14"/>
    <row r="15">
      <c r="A15" s="24" t="inlineStr">
        <is>
          <t>Havi adatok (diagram alapja)</t>
        </is>
      </c>
      <c r="B15" s="25" t="n"/>
      <c r="C15" s="25" t="n"/>
      <c r="D15" s="25" t="n"/>
    </row>
    <row r="16">
      <c r="A16" s="2" t="inlineStr">
        <is>
          <t>Hónap</t>
        </is>
      </c>
      <c r="B16" s="2" t="inlineStr">
        <is>
          <t>Bev. bruttó</t>
        </is>
      </c>
      <c r="C16" s="2" t="inlineStr">
        <is>
          <t>Kiad. bruttó</t>
        </is>
      </c>
      <c r="D16" s="2" t="inlineStr">
        <is>
          <t>Nettó mozgás</t>
        </is>
      </c>
    </row>
    <row r="17">
      <c r="A17" s="26" t="inlineStr">
        <is>
          <t>Jan</t>
        </is>
      </c>
      <c r="B17" s="45" t="n">
        <v>1079500</v>
      </c>
      <c r="C17" s="45" t="n">
        <v>406400</v>
      </c>
      <c r="D17" s="45" t="n">
        <v>673100</v>
      </c>
    </row>
    <row r="18">
      <c r="A18" s="26" t="inlineStr">
        <is>
          <t>Feb</t>
        </is>
      </c>
      <c r="B18" s="45" t="n">
        <v>1524000</v>
      </c>
      <c r="C18" s="45" t="n">
        <v>234950</v>
      </c>
      <c r="D18" s="45" t="n">
        <v>1289050</v>
      </c>
    </row>
    <row r="19">
      <c r="A19" s="26" t="inlineStr">
        <is>
          <t>Már</t>
        </is>
      </c>
      <c r="B19" s="45" t="n">
        <v>1238250</v>
      </c>
      <c r="C19" s="45" t="n">
        <v>289651</v>
      </c>
      <c r="D19" s="45" t="n">
        <v>948599</v>
      </c>
    </row>
    <row r="20">
      <c r="A20" s="26" t="inlineStr">
        <is>
          <t>Ápr</t>
        </is>
      </c>
      <c r="B20" s="45" t="n">
        <v>0</v>
      </c>
      <c r="C20" s="45" t="n">
        <v>944650</v>
      </c>
      <c r="D20" s="45" t="n">
        <v>-944650</v>
      </c>
    </row>
    <row r="21">
      <c r="A21" s="26" t="inlineStr">
        <is>
          <t>Máj</t>
        </is>
      </c>
      <c r="B21" s="45" t="n">
        <v>1397000</v>
      </c>
      <c r="C21" s="45" t="n">
        <v>533400</v>
      </c>
      <c r="D21" s="45" t="n">
        <v>863600</v>
      </c>
    </row>
    <row r="22"/>
    <row r="23">
      <c r="A23" s="28" t="inlineStr">
        <is>
          <t>Kategória</t>
        </is>
      </c>
      <c r="B23" s="28" t="inlineStr">
        <is>
          <t>Összeg</t>
        </is>
      </c>
    </row>
    <row r="24">
      <c r="A24" s="18" t="inlineStr">
        <is>
          <t>Szolgáltatás díj</t>
        </is>
      </c>
      <c r="B24" s="46" t="n">
        <v>850000</v>
      </c>
    </row>
    <row r="25">
      <c r="A25" s="18" t="inlineStr">
        <is>
          <t>Eszközbeszerzés</t>
        </is>
      </c>
      <c r="B25" s="46" t="n">
        <v>1200000</v>
      </c>
    </row>
    <row r="26">
      <c r="A26" s="18" t="inlineStr">
        <is>
          <t>Alvállalkozói díj</t>
        </is>
      </c>
      <c r="B26" s="46" t="n">
        <v>975000</v>
      </c>
    </row>
    <row r="27">
      <c r="A27" s="18" t="inlineStr">
        <is>
          <t>Egyéni váll. bev.</t>
        </is>
      </c>
      <c r="B27" s="46" t="n">
        <v>1100000</v>
      </c>
    </row>
    <row r="28">
      <c r="A28" s="18" t="inlineStr">
        <is>
          <t>Egyéb bevétel</t>
        </is>
      </c>
      <c r="B28" s="46" t="n">
        <v>400000</v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30" customWidth="1" min="4" max="4"/>
  </cols>
  <sheetData>
    <row r="1" ht="32" customHeight="1">
      <c r="A1" s="20" t="inlineStr">
        <is>
          <t>TERV ÉS FELTÉTELEK – PÉNZFORGALMI SABLON 2026</t>
        </is>
      </c>
    </row>
    <row r="2" ht="28" customHeight="1">
      <c r="A2" s="2" t="inlineStr">
        <is>
          <t>Paraméter</t>
        </is>
      </c>
      <c r="B2" s="2" t="inlineStr">
        <is>
          <t>Érték</t>
        </is>
      </c>
      <c r="C2" s="2" t="inlineStr">
        <is>
          <t>Egység / Megjegyzés</t>
        </is>
      </c>
    </row>
    <row r="3">
      <c r="A3" s="21" t="inlineStr">
        <is>
          <t>Kezdő pénzkészlet</t>
        </is>
      </c>
      <c r="B3" s="40" t="n">
        <v>2500000</v>
      </c>
      <c r="C3" s="8" t="inlineStr">
        <is>
          <t>Ft – nyitó egyenleg</t>
        </is>
      </c>
    </row>
    <row r="4">
      <c r="A4" s="17" t="inlineStr">
        <is>
          <t>ÁFA kulcs általános</t>
        </is>
      </c>
      <c r="B4" s="30" t="n">
        <v>0.27</v>
      </c>
      <c r="C4" s="3" t="inlineStr">
        <is>
          <t>27% – standard</t>
        </is>
      </c>
    </row>
    <row r="5">
      <c r="A5" s="21" t="inlineStr">
        <is>
          <t>ÁFA kulcs kedvezményes A</t>
        </is>
      </c>
      <c r="B5" s="30" t="n">
        <v>0.18</v>
      </c>
      <c r="C5" s="8" t="inlineStr">
        <is>
          <t>18% – pl. szálláshely</t>
        </is>
      </c>
    </row>
    <row r="6">
      <c r="A6" s="17" t="inlineStr">
        <is>
          <t>ÁFA kulcs kedvezményes B</t>
        </is>
      </c>
      <c r="B6" s="30" t="n">
        <v>0.05</v>
      </c>
      <c r="C6" s="3" t="inlineStr">
        <is>
          <t>5% – pl. gyógyszer</t>
        </is>
      </c>
    </row>
    <row r="7">
      <c r="A7" s="21" t="inlineStr">
        <is>
          <t>Elvárt minimum pénzállomány</t>
        </is>
      </c>
      <c r="B7" s="40" t="n">
        <v>500000</v>
      </c>
      <c r="C7" s="8" t="inlineStr">
        <is>
          <t>Ft – likviditási küszöb</t>
        </is>
      </c>
    </row>
    <row r="8">
      <c r="A8" s="17" t="inlineStr">
        <is>
          <t>Fizetési határidő (vevők)</t>
        </is>
      </c>
      <c r="B8" s="31" t="n">
        <v>30</v>
      </c>
      <c r="C8" s="3" t="inlineStr">
        <is>
          <t>nap</t>
        </is>
      </c>
    </row>
    <row r="9">
      <c r="A9" s="21" t="inlineStr">
        <is>
          <t>Behajtási napok (átlag)</t>
        </is>
      </c>
      <c r="B9" s="31" t="n">
        <v>45</v>
      </c>
      <c r="C9" s="8" t="inlineStr">
        <is>
          <t>nap</t>
        </is>
      </c>
    </row>
    <row r="10">
      <c r="A10" s="17" t="inlineStr">
        <is>
          <t>SZJA kulcs</t>
        </is>
      </c>
      <c r="B10" s="30" t="n">
        <v>0.15</v>
      </c>
      <c r="C10" s="3" t="inlineStr">
        <is>
          <t>15%</t>
        </is>
      </c>
    </row>
    <row r="11">
      <c r="A11" s="21" t="inlineStr">
        <is>
          <t>Társasági adó</t>
        </is>
      </c>
      <c r="B11" s="30" t="n">
        <v>0.09</v>
      </c>
      <c r="C11" s="8" t="inlineStr">
        <is>
          <t>9%</t>
        </is>
      </c>
    </row>
    <row r="12">
      <c r="A12" s="17" t="inlineStr">
        <is>
          <t>KATA havi összeg</t>
        </is>
      </c>
      <c r="B12" s="40" t="n">
        <v>50000</v>
      </c>
      <c r="C12" s="3" t="inlineStr">
        <is>
          <t>Ft/hó (ha alkalmazható)</t>
        </is>
      </c>
    </row>
    <row r="13"/>
    <row r="14">
      <c r="A14" s="32" t="inlineStr">
        <is>
          <t>SZÁMÍTOTT MUTATÓK</t>
        </is>
      </c>
      <c r="B14" s="25" t="n"/>
      <c r="C14" s="25" t="n"/>
      <c r="D14" s="25" t="n"/>
    </row>
    <row r="15">
      <c r="A15" s="2" t="inlineStr">
        <is>
          <t>Mutató</t>
        </is>
      </c>
      <c r="B15" s="2" t="inlineStr">
        <is>
          <t>Képlet / Érték</t>
        </is>
      </c>
      <c r="C15" s="2" t="inlineStr">
        <is>
          <t>Státusz</t>
        </is>
      </c>
    </row>
    <row r="16">
      <c r="A16" s="17" t="inlineStr">
        <is>
          <t>Záró pénzeszköz</t>
        </is>
      </c>
      <c r="B16" s="44">
        <f>B3+SUM('Pénzforgalmi terv'!K3:K12)</f>
        <v/>
      </c>
      <c r="C16" s="3" t="inlineStr">
        <is>
          <t>Nyitó + nettó cash flow</t>
        </is>
      </c>
    </row>
    <row r="17">
      <c r="A17" s="21" t="inlineStr">
        <is>
          <t>Likviditási státusz</t>
        </is>
      </c>
      <c r="B17" s="33">
        <f>IF(B3+SUM('Pénzforgalmi terv'!K3:K12)&lt;B7,"Likviditási figyelmeztetés!","Rendben")</f>
        <v/>
      </c>
      <c r="C17" s="8" t="inlineStr">
        <is>
          <t>Küszöb ellenőrzés</t>
        </is>
      </c>
    </row>
    <row r="18">
      <c r="A18" s="17" t="inlineStr">
        <is>
          <t>Összes ÁFA bevétel</t>
        </is>
      </c>
      <c r="B18" s="44">
        <f>SUM('Pénzforgalmi terv'!F3:F12)</f>
        <v/>
      </c>
      <c r="C18" s="3" t="inlineStr">
        <is>
          <t>Befizetendő ÁFA</t>
        </is>
      </c>
    </row>
    <row r="19">
      <c r="A19" s="21" t="inlineStr">
        <is>
          <t>Összes ÁFA levonható</t>
        </is>
      </c>
      <c r="B19" s="44">
        <f>SUM('Pénzforgalmi terv'!I3:I12)</f>
        <v/>
      </c>
      <c r="C19" s="8" t="inlineStr">
        <is>
          <t>Levonható ÁFA</t>
        </is>
      </c>
    </row>
    <row r="20">
      <c r="A20" s="17" t="inlineStr">
        <is>
          <t>ÁFA egyenleg (befizetendő)</t>
        </is>
      </c>
      <c r="B20" s="44">
        <f>IFERROR(SUM('Pénzforgalmi terv'!F3:F12)-SUM('Pénzforgalmi terv'!I3:I12),0)</f>
        <v/>
      </c>
      <c r="C20" s="3" t="inlineStr">
        <is>
          <t>Pozitív = befizet</t>
        </is>
      </c>
    </row>
    <row r="21">
      <c r="A21" s="21" t="inlineStr">
        <is>
          <t>Optimista cash flow (+15%)</t>
        </is>
      </c>
      <c r="B21" s="44">
        <f>IFERROR(SUM('Pénzforgalmi terv'!K3:K12)*1.15,0)</f>
        <v/>
      </c>
      <c r="C21" s="8" t="inlineStr">
        <is>
          <t>Optimista szcenárió</t>
        </is>
      </c>
    </row>
    <row r="22">
      <c r="A22" s="17" t="inlineStr">
        <is>
          <t>Reális cash flow (alap)</t>
        </is>
      </c>
      <c r="B22" s="44">
        <f>IFERROR(SUM('Pénzforgalmi terv'!K3:K12),0)</f>
        <v/>
      </c>
      <c r="C22" s="3" t="inlineStr">
        <is>
          <t>Reális szcenárió</t>
        </is>
      </c>
    </row>
    <row r="23">
      <c r="A23" s="21" t="inlineStr">
        <is>
          <t>Pesszimista cash flow (-20%)</t>
        </is>
      </c>
      <c r="B23" s="44">
        <f>IFERROR(SUM('Pénzforgalmi terv'!K3:K12)*0.80,0)</f>
        <v/>
      </c>
      <c r="C23" s="8" t="inlineStr">
        <is>
          <t>Pesszimista szcenárió</t>
        </is>
      </c>
    </row>
    <row r="24"/>
    <row r="25">
      <c r="A25" s="34" t="inlineStr">
        <is>
          <t>Költségkategóriák</t>
        </is>
      </c>
      <c r="B25" s="34" t="inlineStr">
        <is>
          <t>Partner típusa</t>
        </is>
      </c>
      <c r="C25" s="35" t="n"/>
    </row>
    <row r="26">
      <c r="A26" s="3" t="inlineStr">
        <is>
          <t>Bérköltség és járulékok</t>
        </is>
      </c>
      <c r="B26" s="3" t="inlineStr">
        <is>
          <t>Munkáltató</t>
        </is>
      </c>
    </row>
    <row r="27">
      <c r="A27" s="8" t="inlineStr">
        <is>
          <t>Irodabérlet / rezsi</t>
        </is>
      </c>
      <c r="B27" s="8" t="inlineStr">
        <is>
          <t>Bérbeadó</t>
        </is>
      </c>
    </row>
    <row r="28">
      <c r="A28" s="3" t="inlineStr">
        <is>
          <t>Marketingköltség</t>
        </is>
      </c>
      <c r="B28" s="3" t="inlineStr">
        <is>
          <t>Vevő / Megbízó</t>
        </is>
      </c>
    </row>
    <row r="29">
      <c r="A29" s="8" t="inlineStr">
        <is>
          <t>Eszközbeszerzés</t>
        </is>
      </c>
      <c r="B29" s="8" t="inlineStr">
        <is>
          <t>Szállító</t>
        </is>
      </c>
    </row>
    <row r="30">
      <c r="A30" s="3" t="inlineStr">
        <is>
          <t>Alvállalkozói díj</t>
        </is>
      </c>
      <c r="B30" s="3" t="inlineStr">
        <is>
          <t>Alvállalkozó</t>
        </is>
      </c>
    </row>
    <row r="31">
      <c r="A31" s="8" t="inlineStr">
        <is>
          <t>NAV befizetések</t>
        </is>
      </c>
      <c r="B31" s="8" t="inlineStr">
        <is>
          <t>NAV / Hatóság</t>
        </is>
      </c>
    </row>
    <row r="32">
      <c r="A32" s="3" t="inlineStr">
        <is>
          <t>Bankköltség / hitel</t>
        </is>
      </c>
      <c r="B32" s="3" t="inlineStr">
        <is>
          <t>Bank</t>
        </is>
      </c>
    </row>
    <row r="33">
      <c r="A33" s="8" t="inlineStr">
        <is>
          <t>Szállítói számla</t>
        </is>
      </c>
      <c r="B33" s="8" t="inlineStr">
        <is>
          <t>Szállító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24" customWidth="1" min="1" max="1"/>
    <col width="35" customWidth="1" min="2" max="2"/>
    <col width="42" customWidth="1" min="3" max="3"/>
  </cols>
  <sheetData>
    <row r="1" ht="32" customHeight="1">
      <c r="A1" s="20" t="inlineStr">
        <is>
          <t>ÚTMUTATÓ – PÉNZFORGALMI TERV SABLON</t>
        </is>
      </c>
    </row>
    <row r="2" ht="28" customHeight="1">
      <c r="A2" s="2" t="inlineStr">
        <is>
          <t>Lap / Mező</t>
        </is>
      </c>
      <c r="B2" s="2" t="inlineStr">
        <is>
          <t>Funkció</t>
        </is>
      </c>
      <c r="C2" s="2" t="inlineStr">
        <is>
          <t>Megjegyzés / Utasítás</t>
        </is>
      </c>
    </row>
    <row r="3" ht="20" customHeight="1">
      <c r="A3" s="21" t="inlineStr">
        <is>
          <t>Pénzforgalmi terv</t>
        </is>
      </c>
      <c r="B3" s="8" t="inlineStr">
        <is>
          <t>Fő adatlap</t>
        </is>
      </c>
      <c r="C3" s="36" t="inlineStr">
        <is>
          <t>Ide rögzítse a havi bevételeket és kiadásokat. A halványsárga cellák szerkeszthetők.</t>
        </is>
      </c>
    </row>
    <row r="4" ht="20" customHeight="1">
      <c r="A4" s="17" t="inlineStr">
        <is>
          <t>Hónap</t>
        </is>
      </c>
      <c r="B4" s="3" t="inlineStr">
        <is>
          <t>Hónap megnevezése</t>
        </is>
      </c>
      <c r="C4" s="37" t="inlineStr">
        <is>
          <t>Írja be pl. 'Január', 'Február' stb.</t>
        </is>
      </c>
    </row>
    <row r="5" ht="20" customHeight="1">
      <c r="A5" s="21" t="inlineStr">
        <is>
          <t>Dátum</t>
        </is>
      </c>
      <c r="B5" s="8" t="inlineStr">
        <is>
          <t>Tranzakció dátuma</t>
        </is>
      </c>
      <c r="C5" s="36" t="inlineStr">
        <is>
          <t>Formátum: ÉÉÉÉ.HH.NN. (pl. 2026.03.15.)</t>
        </is>
      </c>
    </row>
    <row r="6" ht="20" customHeight="1">
      <c r="A6" s="17" t="inlineStr">
        <is>
          <t>Partner / Megnevezés</t>
        </is>
      </c>
      <c r="B6" s="3" t="inlineStr">
        <is>
          <t>Cégnév vagy személy</t>
        </is>
      </c>
      <c r="C6" s="37" t="inlineStr">
        <is>
          <t>Pl. Nagy Péter Kft., NAV, OTP Bank</t>
        </is>
      </c>
    </row>
    <row r="7" ht="20" customHeight="1">
      <c r="A7" s="21" t="inlineStr">
        <is>
          <t>Bizonylat típusa</t>
        </is>
      </c>
      <c r="B7" s="8" t="inlineStr">
        <is>
          <t>Legördülő lista</t>
        </is>
      </c>
      <c r="C7" s="36" t="inlineStr">
        <is>
          <t>Választható: Számla, Díjbekérő, Banki terhelés, Készpénzes kifizetés, NAV befizetés</t>
        </is>
      </c>
    </row>
    <row r="8" ht="20" customHeight="1">
      <c r="A8" s="17" t="inlineStr">
        <is>
          <t>Bevételek nettó</t>
        </is>
      </c>
      <c r="B8" s="3" t="inlineStr">
        <is>
          <t>Nettó bevétel (Ft)</t>
        </is>
      </c>
      <c r="C8" s="37" t="inlineStr">
        <is>
          <t>ÁFA nélküli bevételi összeg</t>
        </is>
      </c>
    </row>
    <row r="9" ht="20" customHeight="1">
      <c r="A9" s="21" t="inlineStr">
        <is>
          <t>ÁFA összeg</t>
        </is>
      </c>
      <c r="B9" s="8" t="inlineStr">
        <is>
          <t>ÁFA tartalom</t>
        </is>
      </c>
      <c r="C9" s="36" t="inlineStr">
        <is>
          <t>Automatikusan számítható – alapértelmezett 27%</t>
        </is>
      </c>
    </row>
    <row r="10" ht="20" customHeight="1">
      <c r="A10" s="17" t="inlineStr">
        <is>
          <t>Bevételek bruttó</t>
        </is>
      </c>
      <c r="B10" s="3" t="inlineStr">
        <is>
          <t>Bruttó bevétel</t>
        </is>
      </c>
      <c r="C10" s="37">
        <f>Nettó+ÁFA – automatikus képlet</f>
        <v/>
      </c>
    </row>
    <row r="11" ht="20" customHeight="1">
      <c r="A11" s="21" t="inlineStr">
        <is>
          <t>Kiadások nettó</t>
        </is>
      </c>
      <c r="B11" s="8" t="inlineStr">
        <is>
          <t>Nettó kiadás (Ft)</t>
        </is>
      </c>
      <c r="C11" s="36" t="inlineStr">
        <is>
          <t>ÁFA nélküli kiadási összeg</t>
        </is>
      </c>
    </row>
    <row r="12" ht="20" customHeight="1">
      <c r="A12" s="17" t="inlineStr">
        <is>
          <t>ÁFA levonható</t>
        </is>
      </c>
      <c r="B12" s="3" t="inlineStr">
        <is>
          <t>Levonható ÁFA</t>
        </is>
      </c>
      <c r="C12" s="37" t="inlineStr">
        <is>
          <t>Csak ÁFA-körös kiadásnál tölthető ki</t>
        </is>
      </c>
    </row>
    <row r="13" ht="20" customHeight="1">
      <c r="A13" s="21" t="inlineStr">
        <is>
          <t>Kiadások bruttó</t>
        </is>
      </c>
      <c r="B13" s="8" t="inlineStr">
        <is>
          <t>Bruttó kiadás</t>
        </is>
      </c>
      <c r="C13" s="36">
        <f>Nettó+ÁFA – automatikus képlet</f>
        <v/>
      </c>
    </row>
    <row r="14" ht="20" customHeight="1">
      <c r="A14" s="17" t="inlineStr">
        <is>
          <t>Pénzmozgás nettó</t>
        </is>
      </c>
      <c r="B14" s="3" t="inlineStr">
        <is>
          <t>Nettó szaldo</t>
        </is>
      </c>
      <c r="C14" s="37">
        <f>Bevétel nettó – Kiadás nettó</f>
        <v/>
      </c>
    </row>
    <row r="15" ht="20" customHeight="1">
      <c r="A15" s="21" t="inlineStr">
        <is>
          <t>Pénzmozgás bruttó</t>
        </is>
      </c>
      <c r="B15" s="8" t="inlineStr">
        <is>
          <t>Bruttó szaldo</t>
        </is>
      </c>
      <c r="C15" s="36">
        <f>Bevétel bruttó – Kiadás bruttó</f>
        <v/>
      </c>
    </row>
    <row r="16" ht="20" customHeight="1">
      <c r="A16" s="17" t="inlineStr">
        <is>
          <t>Egyenleg változás</t>
        </is>
      </c>
      <c r="B16" s="3" t="inlineStr">
        <is>
          <t>Adott sor hatása</t>
        </is>
      </c>
      <c r="C16" s="37">
        <f>Bruttó bevétel – Bruttó kiadás</f>
        <v/>
      </c>
    </row>
    <row r="17" ht="20" customHeight="1">
      <c r="A17" s="21" t="inlineStr">
        <is>
          <t>Státusz</t>
        </is>
      </c>
      <c r="B17" s="8" t="inlineStr">
        <is>
          <t>Automatikus jelzés</t>
        </is>
      </c>
      <c r="C17" s="36" t="inlineStr">
        <is>
          <t>'Pozitív' = bevétel &gt; kiadás; 'Hiány' = deficit</t>
        </is>
      </c>
    </row>
    <row r="18" ht="20" customHeight="1">
      <c r="A18" s="17" t="inlineStr">
        <is>
          <t>Összesítő lap</t>
        </is>
      </c>
      <c r="B18" s="3" t="inlineStr">
        <is>
          <t>Vezetői dashboard</t>
        </is>
      </c>
      <c r="C18" s="37" t="inlineStr">
        <is>
          <t>Az összes KPI automatikusan frissül a főlap adataiból</t>
        </is>
      </c>
    </row>
    <row r="19" ht="20" customHeight="1">
      <c r="A19" s="21" t="inlineStr">
        <is>
          <t>Terv és feltételek</t>
        </is>
      </c>
      <c r="B19" s="8" t="inlineStr">
        <is>
          <t>Bemeneti paraméterek</t>
        </is>
      </c>
      <c r="C19" s="36" t="inlineStr">
        <is>
          <t>ÁFA kulcsok, nyitó pénzkészlet, likviditási küszöb itt állítható</t>
        </is>
      </c>
    </row>
    <row r="20" ht="20" customHeight="1">
      <c r="A20" s="17" t="inlineStr">
        <is>
          <t>Záró pénzeszköz</t>
        </is>
      </c>
      <c r="B20" s="3" t="inlineStr">
        <is>
          <t>Számított egyenleg</t>
        </is>
      </c>
      <c r="C20" s="37">
        <f>Nyitó + összes nettó cash flow</f>
        <v/>
      </c>
    </row>
    <row r="21" ht="20" customHeight="1">
      <c r="A21" s="21" t="inlineStr">
        <is>
          <t>Likviditási státusz</t>
        </is>
      </c>
      <c r="B21" s="8" t="inlineStr">
        <is>
          <t>Automatikus figyelmeztetés</t>
        </is>
      </c>
      <c r="C21" s="36" t="inlineStr">
        <is>
          <t>Ha a záró egyenleg &lt; minimum, figyelmeztető üzenet jelenik meg</t>
        </is>
      </c>
    </row>
    <row r="22" ht="20" customHeight="1">
      <c r="A22" s="17" t="inlineStr">
        <is>
          <t>Szcenáriók</t>
        </is>
      </c>
      <c r="B22" s="3" t="inlineStr">
        <is>
          <t>Optimista / Reális / Pesszimista</t>
        </is>
      </c>
      <c r="C22" s="37" t="inlineStr">
        <is>
          <t>+15% / alap / -20% szorzóval számítva</t>
        </is>
      </c>
    </row>
    <row r="23" ht="20" customHeight="1">
      <c r="A23" s="21" t="inlineStr">
        <is>
          <t>ÁFA egyenleg</t>
        </is>
      </c>
      <c r="B23" s="8" t="inlineStr">
        <is>
          <t>Befizetendő ÁFA NAV-nak</t>
        </is>
      </c>
      <c r="C23" s="36">
        <f>ÁFA bevétel – levonható ÁFA, pozitív = befizetés szükséges</f>
        <v/>
      </c>
    </row>
    <row r="24" ht="20" customHeight="1">
      <c r="A24" s="17" t="inlineStr">
        <is>
          <t>Diagram – Oszlop</t>
        </is>
      </c>
      <c r="B24" s="3" t="inlineStr">
        <is>
          <t>Bevétel vs. Kiadás</t>
        </is>
      </c>
      <c r="C24" s="37" t="inlineStr">
        <is>
          <t>Az Összesítő lapon havi bontásban</t>
        </is>
      </c>
    </row>
    <row r="25" ht="20" customHeight="1">
      <c r="A25" s="21" t="inlineStr">
        <is>
          <t>Diagram – Vonal</t>
        </is>
      </c>
      <c r="B25" s="8" t="inlineStr">
        <is>
          <t>Nettó pénzmozgás trend</t>
        </is>
      </c>
      <c r="C25" s="36" t="inlineStr">
        <is>
          <t>Trendelemzés havi szinten</t>
        </is>
      </c>
    </row>
    <row r="26" ht="20" customHeight="1">
      <c r="A26" s="17" t="inlineStr">
        <is>
          <t>Diagram – Kör</t>
        </is>
      </c>
      <c r="B26" s="3" t="inlineStr">
        <is>
          <t>Bevételi kategóriák</t>
        </is>
      </c>
      <c r="C26" s="37" t="inlineStr">
        <is>
          <t>Bevételek megoszlása partner/kategória szerint</t>
        </is>
      </c>
    </row>
    <row r="27"/>
    <row r="28" ht="40" customHeight="1">
      <c r="A28" s="38" t="inlineStr">
        <is>
          <t>⚠ FONTOS: A halványsárga (input) cellákat szabad szerkeszteni. A képleteket tartalmazó cellákat NE módosítsa! A sablon NAV-kompatibilis pénzforgalmi kimutatáshoz is alapul szolgálhat.</t>
        </is>
      </c>
      <c r="B28" s="47" t="n"/>
      <c r="C28" s="48" t="n"/>
    </row>
  </sheetData>
  <mergeCells count="2">
    <mergeCell ref="A1:C1"/>
    <mergeCell ref="A28:C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2026-06-16T17:53:05Z</dcterms:created>
  <dcterms:modified xmlns:dcterms="http://purl.org/dc/terms/" xmlns:xsi="http://www.w3.org/2001/XMLSchema-instance" xsi:type="dcterms:W3CDTF">2026-06-16T17:53:05Z</dcterms:modified>
</cp:coreProperties>
</file>