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tlévőségek" sheetId="1" state="visible" r:id="rId1"/>
    <sheet xmlns:r="http://schemas.openxmlformats.org/officeDocument/2006/relationships" name="Partnerek" sheetId="2" state="visible" r:id="rId2"/>
    <sheet xmlns:r="http://schemas.openxmlformats.org/officeDocument/2006/relationships" name="Összesítő" sheetId="3" state="visible" r:id="rId3"/>
    <sheet xmlns:r="http://schemas.openxmlformats.org/officeDocument/2006/relationships" name="Használati 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 ##0 &quot;Ft&quot;"/>
    <numFmt numFmtId="166" formatCode="0,0%"/>
  </numFmts>
  <fonts count="7">
    <font>
      <name val="Calibri"/>
      <family val="2"/>
      <color theme="1"/>
      <sz val="11"/>
      <scheme val="minor"/>
    </font>
    <font>
      <b val="1"/>
      <color rgb="000F766E"/>
      <sz val="14"/>
    </font>
    <font>
      <b val="1"/>
      <color rgb="00FFFFFF"/>
      <sz val="11"/>
    </font>
    <font>
      <b val="1"/>
      <sz val="11"/>
    </font>
    <font>
      <b val="1"/>
      <color rgb="00FFFFFF"/>
    </font>
    <font>
      <b val="1"/>
      <color rgb="000F766E"/>
      <sz val="12"/>
    </font>
    <font>
      <b val="1"/>
      <color rgb="000F766E"/>
      <sz val="11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right" vertical="center"/>
    </xf>
    <xf numFmtId="9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right" vertical="center"/>
    </xf>
    <xf numFmtId="1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right" vertical="center"/>
    </xf>
    <xf numFmtId="1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1" pivotButton="0" quotePrefix="0" xfId="0"/>
    <xf numFmtId="165" fontId="4" fillId="5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right" vertical="center"/>
    </xf>
    <xf numFmtId="165" fontId="0" fillId="0" borderId="1" pivotButton="0" quotePrefix="0" xfId="0"/>
    <xf numFmtId="1" fontId="5" fillId="4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0" fontId="2" fillId="2" borderId="1" pivotButton="0" quotePrefix="0" xfId="0"/>
    <xf numFmtId="164" fontId="0" fillId="0" borderId="1" pivotButton="0" quotePrefix="0" xfId="0"/>
    <xf numFmtId="0" fontId="6" fillId="0" borderId="0" applyAlignment="1" pivotButton="0" quotePrefix="0" xfId="0">
      <alignment vertical="top"/>
    </xf>
    <xf numFmtId="0" fontId="0" fillId="0" borderId="0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165" fontId="0" fillId="0" borderId="1" pivotButton="0" quotePrefix="0" xfId="0"/>
    <xf numFmtId="166" fontId="5" fillId="4" borderId="1" applyAlignment="1" pivotButton="0" quotePrefix="0" xfId="0">
      <alignment horizontal="right" vertical="center"/>
    </xf>
    <xf numFmtId="164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ill>
        <patternFill patternType="solid">
          <fgColor rgb="00FED7A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Kintlévőségek státusz szerint (Ft)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'Összesítő'!F3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'Összesítő'!$D$4:$D$6</f>
            </numRef>
          </cat>
          <val>
            <numRef>
              <f>'Összesítő'!$F$4:$F$6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Partnerenkénti aktuális kintlévőség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'Összesítő'!E9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'Összesítő'!$D$10:$D$18</f>
            </numRef>
          </cat>
          <val>
            <numRef>
              <f>'Összesítő'!$E$10:$E$18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Bruttó számlaértékek kelt szerint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'Összesítő'!E21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'Összesítő'!$D$22:$D$30</f>
            </numRef>
          </cat>
          <val>
            <numRef>
              <f>'Összesítő'!$E$22:$E$30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38</row>
      <rowOff>0</rowOff>
    </from>
    <ext cx="648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20" customWidth="1" min="4" max="4"/>
    <col width="14" customWidth="1" min="5" max="5"/>
    <col width="18" customWidth="1" min="6" max="6"/>
    <col width="13" customWidth="1" min="7" max="7"/>
    <col width="14" customWidth="1" min="8" max="8"/>
    <col width="16" customWidth="1" min="9" max="9"/>
    <col width="9" customWidth="1" min="10" max="10"/>
    <col width="15" customWidth="1" min="11" max="11"/>
    <col width="17" customWidth="1" min="12" max="12"/>
    <col width="17" customWidth="1" min="13" max="13"/>
    <col width="15" customWidth="1" min="14" max="14"/>
    <col width="9" customWidth="1" min="15" max="15"/>
    <col width="13" customWidth="1" min="16" max="16"/>
    <col width="12" customWidth="1" min="17" max="17"/>
    <col width="28" customWidth="1" min="18" max="18"/>
  </cols>
  <sheetData>
    <row r="1" ht="24" customHeight="1">
      <c r="A1" s="1" t="inlineStr">
        <is>
          <t>KINTLÉVŐSÉG NYILVÁNTARTÁS – 2026</t>
        </is>
      </c>
    </row>
    <row r="2" ht="32" customHeight="1">
      <c r="A2" s="2" t="inlineStr">
        <is>
          <t>Sorszám</t>
        </is>
      </c>
      <c r="B2" s="2" t="inlineStr">
        <is>
          <t>Számlaszám</t>
        </is>
      </c>
      <c r="C2" s="2" t="inlineStr">
        <is>
          <t>Vevő / partner neve</t>
        </is>
      </c>
      <c r="D2" s="2" t="inlineStr">
        <is>
          <t>Partner típusa</t>
        </is>
      </c>
      <c r="E2" s="2" t="inlineStr">
        <is>
          <t>Város</t>
        </is>
      </c>
      <c r="F2" s="2" t="inlineStr">
        <is>
          <t>Adószám</t>
        </is>
      </c>
      <c r="G2" s="2" t="inlineStr">
        <is>
          <t>Számla kelte</t>
        </is>
      </c>
      <c r="H2" s="2" t="inlineStr">
        <is>
          <t>Fizetési határidő</t>
        </is>
      </c>
      <c r="I2" s="2" t="inlineStr">
        <is>
          <t>Nettó összeg (Ft)</t>
        </is>
      </c>
      <c r="J2" s="2" t="inlineStr">
        <is>
          <t>ÁFA kulcs</t>
        </is>
      </c>
      <c r="K2" s="2" t="inlineStr">
        <is>
          <t>ÁFA összege (Ft)</t>
        </is>
      </c>
      <c r="L2" s="2" t="inlineStr">
        <is>
          <t>Bruttó számlaérték (Ft)</t>
        </is>
      </c>
      <c r="M2" s="2" t="inlineStr">
        <is>
          <t>Befizetett összeg (Ft)</t>
        </is>
      </c>
      <c r="N2" s="2" t="inlineStr">
        <is>
          <t>Kintlévőség (Ft)</t>
        </is>
      </c>
      <c r="O2" s="2" t="inlineStr">
        <is>
          <t>Lejárati napok</t>
        </is>
      </c>
      <c r="P2" s="2" t="inlineStr">
        <is>
          <t>Státusz</t>
        </is>
      </c>
      <c r="Q2" s="2" t="inlineStr">
        <is>
          <t>Behajtási prioritás</t>
        </is>
      </c>
      <c r="R2" s="2" t="inlineStr">
        <is>
          <t>Megjegyzés</t>
        </is>
      </c>
    </row>
    <row r="3">
      <c r="A3" s="3" t="n">
        <v>1</v>
      </c>
      <c r="B3" s="4" t="inlineStr">
        <is>
          <t>SZ-2026/001</t>
        </is>
      </c>
      <c r="C3" s="4" t="inlineStr">
        <is>
          <t>Nagy Péter Kft.</t>
        </is>
      </c>
      <c r="D3" s="5">
        <f>IFERROR(VLOOKUP(C3,Partnerek!$A$2:$E$11,2,FALSE),"")</f>
        <v/>
      </c>
      <c r="E3" s="5">
        <f>IFERROR(VLOOKUP(C3,Partnerek!$A$2:$E$11,3,FALSE),"")</f>
        <v/>
      </c>
      <c r="F3" s="5">
        <f>IFERROR(VLOOKUP(C3,Partnerek!$A$2:$E$11,4,FALSE),"")</f>
        <v/>
      </c>
      <c r="G3" s="28" t="n">
        <v>46175</v>
      </c>
      <c r="H3" s="28" t="n">
        <v>46205</v>
      </c>
      <c r="I3" s="29" t="n">
        <v>1181102</v>
      </c>
      <c r="J3" s="8" t="n">
        <v>0.27</v>
      </c>
      <c r="K3" s="30">
        <f>ROUND(I3*J3,0)</f>
        <v/>
      </c>
      <c r="L3" s="30">
        <f>I3+K3</f>
        <v/>
      </c>
      <c r="M3" s="29" t="n">
        <v>1501130</v>
      </c>
      <c r="N3" s="30">
        <f>MAX(0,L3-M3)</f>
        <v/>
      </c>
      <c r="O3" s="10">
        <f>MAX(0,TODAY()-H3)</f>
        <v/>
      </c>
      <c r="P3" s="11">
        <f>IF(N3=0,"Kiegyenlítve",IF(TODAY()&gt;H3,"Lejárt","Nyitott"))</f>
        <v/>
      </c>
      <c r="Q3" s="11">
        <f>IF(N3=0,"Nincs",IF(O3&gt;30,"Magas",IF(O3&gt;0,"Közepes","Alacsony")))</f>
        <v/>
      </c>
      <c r="R3" s="4" t="inlineStr">
        <is>
          <t>Teljesen rendezve</t>
        </is>
      </c>
    </row>
    <row r="4">
      <c r="A4" s="3" t="n">
        <v>2</v>
      </c>
      <c r="B4" s="4" t="inlineStr">
        <is>
          <t>SZ-2026/002</t>
        </is>
      </c>
      <c r="C4" s="4" t="inlineStr">
        <is>
          <t>Kovács Anna Bt.</t>
        </is>
      </c>
      <c r="D4" s="12">
        <f>IFERROR(VLOOKUP(C4,Partnerek!$A$2:$E$11,2,FALSE),"")</f>
        <v/>
      </c>
      <c r="E4" s="12">
        <f>IFERROR(VLOOKUP(C4,Partnerek!$A$2:$E$11,3,FALSE),"")</f>
        <v/>
      </c>
      <c r="F4" s="12">
        <f>IFERROR(VLOOKUP(C4,Partnerek!$A$2:$E$11,4,FALSE),"")</f>
        <v/>
      </c>
      <c r="G4" s="28" t="n">
        <v>46178</v>
      </c>
      <c r="H4" s="28" t="n">
        <v>46208</v>
      </c>
      <c r="I4" s="29" t="n">
        <v>393701</v>
      </c>
      <c r="J4" s="8" t="n">
        <v>0.27</v>
      </c>
      <c r="K4" s="31">
        <f>ROUND(I4*J4,0)</f>
        <v/>
      </c>
      <c r="L4" s="31">
        <f>I4+K4</f>
        <v/>
      </c>
      <c r="M4" s="29" t="n">
        <v>500000</v>
      </c>
      <c r="N4" s="31">
        <f>MAX(0,L4-M4)</f>
        <v/>
      </c>
      <c r="O4" s="14">
        <f>MAX(0,TODAY()-H4)</f>
        <v/>
      </c>
      <c r="P4" s="15">
        <f>IF(N4=0,"Kiegyenlítve",IF(TODAY()&gt;H4,"Lejárt","Nyitott"))</f>
        <v/>
      </c>
      <c r="Q4" s="15">
        <f>IF(N4=0,"Nincs",IF(O4&gt;30,"Magas",IF(O4&gt;0,"Közepes","Alacsony")))</f>
        <v/>
      </c>
      <c r="R4" s="4" t="inlineStr">
        <is>
          <t>Teljesen rendezve</t>
        </is>
      </c>
    </row>
    <row r="5">
      <c r="A5" s="3" t="n">
        <v>3</v>
      </c>
      <c r="B5" s="4" t="inlineStr">
        <is>
          <t>SZ-2026/003</t>
        </is>
      </c>
      <c r="C5" s="4" t="inlineStr">
        <is>
          <t>Szabó Gábor Kft.</t>
        </is>
      </c>
      <c r="D5" s="5">
        <f>IFERROR(VLOOKUP(C5,Partnerek!$A$2:$E$11,2,FALSE),"")</f>
        <v/>
      </c>
      <c r="E5" s="5">
        <f>IFERROR(VLOOKUP(C5,Partnerek!$A$2:$E$11,3,FALSE),"")</f>
        <v/>
      </c>
      <c r="F5" s="5">
        <f>IFERROR(VLOOKUP(C5,Partnerek!$A$2:$E$11,4,FALSE),"")</f>
        <v/>
      </c>
      <c r="G5" s="28" t="n">
        <v>46183</v>
      </c>
      <c r="H5" s="28" t="n">
        <v>46213</v>
      </c>
      <c r="I5" s="29" t="n">
        <v>1653543</v>
      </c>
      <c r="J5" s="8" t="n">
        <v>0.27</v>
      </c>
      <c r="K5" s="30">
        <f>ROUND(I5*J5,0)</f>
        <v/>
      </c>
      <c r="L5" s="30">
        <f>I5+K5</f>
        <v/>
      </c>
      <c r="M5" s="29" t="n">
        <v>1000000</v>
      </c>
      <c r="N5" s="30">
        <f>MAX(0,L5-M5)</f>
        <v/>
      </c>
      <c r="O5" s="10">
        <f>MAX(0,TODAY()-H5)</f>
        <v/>
      </c>
      <c r="P5" s="11">
        <f>IF(N5=0,"Kiegyenlítve",IF(TODAY()&gt;H5,"Lejárt","Nyitott"))</f>
        <v/>
      </c>
      <c r="Q5" s="11">
        <f>IF(N5=0,"Nincs",IF(O5&gt;30,"Magas",IF(O5&gt;0,"Közepes","Alacsony")))</f>
        <v/>
      </c>
      <c r="R5" s="4" t="inlineStr">
        <is>
          <t>Részletfizetés folyamatban</t>
        </is>
      </c>
    </row>
    <row r="6">
      <c r="A6" s="3" t="n">
        <v>4</v>
      </c>
      <c r="B6" s="4" t="inlineStr">
        <is>
          <t>SZ-2026/004</t>
        </is>
      </c>
      <c r="C6" s="4" t="inlineStr">
        <is>
          <t>Tóth Erzsébet egyéni vállalkozó</t>
        </is>
      </c>
      <c r="D6" s="12">
        <f>IFERROR(VLOOKUP(C6,Partnerek!$A$2:$E$11,2,FALSE),"")</f>
        <v/>
      </c>
      <c r="E6" s="12">
        <f>IFERROR(VLOOKUP(C6,Partnerek!$A$2:$E$11,3,FALSE),"")</f>
        <v/>
      </c>
      <c r="F6" s="12">
        <f>IFERROR(VLOOKUP(C6,Partnerek!$A$2:$E$11,4,FALSE),"")</f>
        <v/>
      </c>
      <c r="G6" s="28" t="n">
        <v>46191</v>
      </c>
      <c r="H6" s="28" t="n">
        <v>46206</v>
      </c>
      <c r="I6" s="29" t="n">
        <v>2755906</v>
      </c>
      <c r="J6" s="8" t="n">
        <v>0.27</v>
      </c>
      <c r="K6" s="31">
        <f>ROUND(I6*J6,0)</f>
        <v/>
      </c>
      <c r="L6" s="31">
        <f>I6+K6</f>
        <v/>
      </c>
      <c r="M6" s="29" t="n">
        <v>0</v>
      </c>
      <c r="N6" s="31">
        <f>MAX(0,L6-M6)</f>
        <v/>
      </c>
      <c r="O6" s="14">
        <f>MAX(0,TODAY()-H6)</f>
        <v/>
      </c>
      <c r="P6" s="15">
        <f>IF(N6=0,"Kiegyenlítve",IF(TODAY()&gt;H6,"Lejárt","Nyitott"))</f>
        <v/>
      </c>
      <c r="Q6" s="15">
        <f>IF(N6=0,"Nincs",IF(O6&gt;30,"Magas",IF(O6&gt;0,"Közepes","Alacsony")))</f>
        <v/>
      </c>
      <c r="R6" s="4" t="inlineStr">
        <is>
          <t>Felszólítás kiküldve</t>
        </is>
      </c>
    </row>
    <row r="7">
      <c r="A7" s="3" t="n">
        <v>5</v>
      </c>
      <c r="B7" s="4" t="inlineStr">
        <is>
          <t>SZ-2026/005</t>
        </is>
      </c>
      <c r="C7" s="4" t="inlineStr">
        <is>
          <t>Horváth Zoltán Kft.</t>
        </is>
      </c>
      <c r="D7" s="5">
        <f>IFERROR(VLOOKUP(C7,Partnerek!$A$2:$E$11,2,FALSE),"")</f>
        <v/>
      </c>
      <c r="E7" s="5">
        <f>IFERROR(VLOOKUP(C7,Partnerek!$A$2:$E$11,3,FALSE),"")</f>
        <v/>
      </c>
      <c r="F7" s="5">
        <f>IFERROR(VLOOKUP(C7,Partnerek!$A$2:$E$11,4,FALSE),"")</f>
        <v/>
      </c>
      <c r="G7" s="28" t="n">
        <v>46197</v>
      </c>
      <c r="H7" s="28" t="n">
        <v>46227</v>
      </c>
      <c r="I7" s="29" t="n">
        <v>1968504</v>
      </c>
      <c r="J7" s="8" t="n">
        <v>0.27</v>
      </c>
      <c r="K7" s="30">
        <f>ROUND(I7*J7,0)</f>
        <v/>
      </c>
      <c r="L7" s="30">
        <f>I7+K7</f>
        <v/>
      </c>
      <c r="M7" s="29" t="n">
        <v>0</v>
      </c>
      <c r="N7" s="30">
        <f>MAX(0,L7-M7)</f>
        <v/>
      </c>
      <c r="O7" s="10">
        <f>MAX(0,TODAY()-H7)</f>
        <v/>
      </c>
      <c r="P7" s="11">
        <f>IF(N7=0,"Kiegyenlítve",IF(TODAY()&gt;H7,"Lejárt","Nyitott"))</f>
        <v/>
      </c>
      <c r="Q7" s="11">
        <f>IF(N7=0,"Nincs",IF(O7&gt;30,"Magas",IF(O7&gt;0,"Közepes","Alacsony")))</f>
        <v/>
      </c>
      <c r="R7" s="4" t="inlineStr">
        <is>
          <t>Telefonos egyeztetés alatt</t>
        </is>
      </c>
    </row>
    <row r="8">
      <c r="A8" s="3" t="n">
        <v>6</v>
      </c>
      <c r="B8" s="4" t="inlineStr">
        <is>
          <t>SZ-2026/006</t>
        </is>
      </c>
      <c r="C8" s="4" t="inlineStr">
        <is>
          <t>Kiss Mária Bt.</t>
        </is>
      </c>
      <c r="D8" s="12">
        <f>IFERROR(VLOOKUP(C8,Partnerek!$A$2:$E$11,2,FALSE),"")</f>
        <v/>
      </c>
      <c r="E8" s="12">
        <f>IFERROR(VLOOKUP(C8,Partnerek!$A$2:$E$11,3,FALSE),"")</f>
        <v/>
      </c>
      <c r="F8" s="12">
        <f>IFERROR(VLOOKUP(C8,Partnerek!$A$2:$E$11,4,FALSE),"")</f>
        <v/>
      </c>
      <c r="G8" s="28" t="n">
        <v>46204</v>
      </c>
      <c r="H8" s="28" t="n">
        <v>46234</v>
      </c>
      <c r="I8" s="29" t="n">
        <v>472441</v>
      </c>
      <c r="J8" s="8" t="n">
        <v>0.27</v>
      </c>
      <c r="K8" s="31">
        <f>ROUND(I8*J8,0)</f>
        <v/>
      </c>
      <c r="L8" s="31">
        <f>I8+K8</f>
        <v/>
      </c>
      <c r="M8" s="29" t="n">
        <v>0</v>
      </c>
      <c r="N8" s="31">
        <f>MAX(0,L8-M8)</f>
        <v/>
      </c>
      <c r="O8" s="14">
        <f>MAX(0,TODAY()-H8)</f>
        <v/>
      </c>
      <c r="P8" s="15">
        <f>IF(N8=0,"Kiegyenlítve",IF(TODAY()&gt;H8,"Lejárt","Nyitott"))</f>
        <v/>
      </c>
      <c r="Q8" s="15">
        <f>IF(N8=0,"Nincs",IF(O8&gt;30,"Magas",IF(O8&gt;0,"Közepes","Alacsony")))</f>
        <v/>
      </c>
      <c r="R8" s="4" t="inlineStr">
        <is>
          <t>Nyitott, határidő közeledik</t>
        </is>
      </c>
    </row>
    <row r="9">
      <c r="A9" s="3" t="n">
        <v>7</v>
      </c>
      <c r="B9" s="4" t="inlineStr">
        <is>
          <t>SZ-2026/007</t>
        </is>
      </c>
      <c r="C9" s="4" t="inlineStr">
        <is>
          <t>Varga István Kft.</t>
        </is>
      </c>
      <c r="D9" s="5">
        <f>IFERROR(VLOOKUP(C9,Partnerek!$A$2:$E$11,2,FALSE),"")</f>
        <v/>
      </c>
      <c r="E9" s="5">
        <f>IFERROR(VLOOKUP(C9,Partnerek!$A$2:$E$11,3,FALSE),"")</f>
        <v/>
      </c>
      <c r="F9" s="5">
        <f>IFERROR(VLOOKUP(C9,Partnerek!$A$2:$E$11,4,FALSE),"")</f>
        <v/>
      </c>
      <c r="G9" s="28" t="n">
        <v>46211</v>
      </c>
      <c r="H9" s="28" t="n">
        <v>46241</v>
      </c>
      <c r="I9" s="29" t="n">
        <v>787402</v>
      </c>
      <c r="J9" s="8" t="n">
        <v>0.27</v>
      </c>
      <c r="K9" s="30">
        <f>ROUND(I9*J9,0)</f>
        <v/>
      </c>
      <c r="L9" s="30">
        <f>I9+K9</f>
        <v/>
      </c>
      <c r="M9" s="29" t="n">
        <v>0</v>
      </c>
      <c r="N9" s="30">
        <f>MAX(0,L9-M9)</f>
        <v/>
      </c>
      <c r="O9" s="10">
        <f>MAX(0,TODAY()-H9)</f>
        <v/>
      </c>
      <c r="P9" s="11">
        <f>IF(N9=0,"Kiegyenlítve",IF(TODAY()&gt;H9,"Lejárt","Nyitott"))</f>
        <v/>
      </c>
      <c r="Q9" s="11">
        <f>IF(N9=0,"Nincs",IF(O9&gt;30,"Magas",IF(O9&gt;0,"Közepes","Alacsony")))</f>
        <v/>
      </c>
      <c r="R9" s="4" t="inlineStr">
        <is>
          <t>Nyitott számla</t>
        </is>
      </c>
    </row>
    <row r="10">
      <c r="A10" s="3" t="n">
        <v>8</v>
      </c>
      <c r="B10" s="4" t="inlineStr">
        <is>
          <t>SZ-2026/008</t>
        </is>
      </c>
      <c r="C10" s="4" t="inlineStr">
        <is>
          <t>Farkas Tamás Kft.</t>
        </is>
      </c>
      <c r="D10" s="12">
        <f>IFERROR(VLOOKUP(C10,Partnerek!$A$2:$E$11,2,FALSE),"")</f>
        <v/>
      </c>
      <c r="E10" s="12">
        <f>IFERROR(VLOOKUP(C10,Partnerek!$A$2:$E$11,3,FALSE),"")</f>
        <v/>
      </c>
      <c r="F10" s="12">
        <f>IFERROR(VLOOKUP(C10,Partnerek!$A$2:$E$11,4,FALSE),"")</f>
        <v/>
      </c>
      <c r="G10" s="28" t="n">
        <v>46218</v>
      </c>
      <c r="H10" s="28" t="n">
        <v>46248</v>
      </c>
      <c r="I10" s="29" t="n">
        <v>314961</v>
      </c>
      <c r="J10" s="8" t="n">
        <v>0.27</v>
      </c>
      <c r="K10" s="31">
        <f>ROUND(I10*J10,0)</f>
        <v/>
      </c>
      <c r="L10" s="31">
        <f>I10+K10</f>
        <v/>
      </c>
      <c r="M10" s="29" t="n">
        <v>0</v>
      </c>
      <c r="N10" s="31">
        <f>MAX(0,L10-M10)</f>
        <v/>
      </c>
      <c r="O10" s="14">
        <f>MAX(0,TODAY()-H10)</f>
        <v/>
      </c>
      <c r="P10" s="15">
        <f>IF(N10=0,"Kiegyenlítve",IF(TODAY()&gt;H10,"Lejárt","Nyitott"))</f>
        <v/>
      </c>
      <c r="Q10" s="15">
        <f>IF(N10=0,"Nincs",IF(O10&gt;30,"Magas",IF(O10&gt;0,"Közepes","Alacsony")))</f>
        <v/>
      </c>
      <c r="R10" s="4" t="inlineStr">
        <is>
          <t>Nyitott számla</t>
        </is>
      </c>
    </row>
    <row r="11">
      <c r="A11" s="3" t="n">
        <v>9</v>
      </c>
      <c r="B11" s="4" t="inlineStr">
        <is>
          <t>SZ-2026/009</t>
        </is>
      </c>
      <c r="C11" s="4" t="inlineStr">
        <is>
          <t>Balogh Éva Bt.</t>
        </is>
      </c>
      <c r="D11" s="5">
        <f>IFERROR(VLOOKUP(C11,Partnerek!$A$2:$E$11,2,FALSE),"")</f>
        <v/>
      </c>
      <c r="E11" s="5">
        <f>IFERROR(VLOOKUP(C11,Partnerek!$A$2:$E$11,3,FALSE),"")</f>
        <v/>
      </c>
      <c r="F11" s="5">
        <f>IFERROR(VLOOKUP(C11,Partnerek!$A$2:$E$11,4,FALSE),"")</f>
        <v/>
      </c>
      <c r="G11" s="28" t="n">
        <v>46225</v>
      </c>
      <c r="H11" s="28" t="n">
        <v>46255</v>
      </c>
      <c r="I11" s="29" t="n">
        <v>2362205</v>
      </c>
      <c r="J11" s="8" t="n">
        <v>0.27</v>
      </c>
      <c r="K11" s="30">
        <f>ROUND(I11*J11,0)</f>
        <v/>
      </c>
      <c r="L11" s="30">
        <f>I11+K11</f>
        <v/>
      </c>
      <c r="M11" s="29" t="n">
        <v>0</v>
      </c>
      <c r="N11" s="30">
        <f>MAX(0,L11-M11)</f>
        <v/>
      </c>
      <c r="O11" s="10">
        <f>MAX(0,TODAY()-H11)</f>
        <v/>
      </c>
      <c r="P11" s="11">
        <f>IF(N11=0,"Kiegyenlítve",IF(TODAY()&gt;H11,"Lejárt","Nyitott"))</f>
        <v/>
      </c>
      <c r="Q11" s="11">
        <f>IF(N11=0,"Nincs",IF(O11&gt;30,"Magas",IF(O11&gt;0,"Közepes","Alacsony")))</f>
        <v/>
      </c>
      <c r="R11" s="4" t="inlineStr">
        <is>
          <t>Nagy értékű megrendelés</t>
        </is>
      </c>
    </row>
    <row r="12">
      <c r="A12" s="16" t="n"/>
      <c r="B12" s="17" t="inlineStr">
        <is>
          <t>ÖSSZESEN</t>
        </is>
      </c>
      <c r="C12" s="16" t="n"/>
      <c r="D12" s="16" t="n"/>
      <c r="E12" s="16" t="n"/>
      <c r="F12" s="16" t="n"/>
      <c r="G12" s="16" t="n"/>
      <c r="H12" s="16" t="n"/>
      <c r="I12" s="32">
        <f>SUM(I3:I11)</f>
        <v/>
      </c>
      <c r="J12" s="16" t="n"/>
      <c r="K12" s="32">
        <f>SUM(K3:K11)</f>
        <v/>
      </c>
      <c r="L12" s="32">
        <f>SUM(L3:L11)</f>
        <v/>
      </c>
      <c r="M12" s="32">
        <f>SUM(M3:M11)</f>
        <v/>
      </c>
      <c r="N12" s="32">
        <f>SUM(N3:N11)</f>
        <v/>
      </c>
      <c r="O12" s="16" t="n"/>
      <c r="P12" s="16" t="n"/>
      <c r="Q12" s="16" t="n"/>
      <c r="R12" s="16" t="n"/>
    </row>
  </sheetData>
  <mergeCells count="1">
    <mergeCell ref="A1:R1"/>
  </mergeCells>
  <conditionalFormatting sqref="P3:P11">
    <cfRule type="expression" priority="1" dxfId="0" stopIfTrue="1">
      <formula>$P3="Lejárt"</formula>
    </cfRule>
    <cfRule type="expression" priority="2" dxfId="1" stopIfTrue="1">
      <formula>$P3="Kiegyenlítve"</formula>
    </cfRule>
    <cfRule type="expression" priority="3" dxfId="2" stopIfTrue="1">
      <formula>$P3="Nyitott"</formula>
    </cfRule>
  </conditionalFormatting>
  <conditionalFormatting sqref="O3:O11">
    <cfRule type="expression" priority="4" dxfId="0" stopIfTrue="1">
      <formula>AND($O3&gt;30,$N3&gt;0)</formula>
    </cfRule>
  </conditionalFormatting>
  <dataValidations count="1">
    <dataValidation sqref="J3:J50" showErrorMessage="1" showInputMessage="1" allowBlank="1" type="list">
      <formula1>"0.05,0.18,0.27"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6" customWidth="1" min="3" max="3"/>
    <col width="20" customWidth="1" min="4" max="4"/>
    <col width="24" customWidth="1" min="5" max="5"/>
  </cols>
  <sheetData>
    <row r="1" ht="30" customHeight="1">
      <c r="A1" s="2" t="inlineStr">
        <is>
          <t>Partner neve</t>
        </is>
      </c>
      <c r="B1" s="2" t="inlineStr">
        <is>
          <t>Partner típusa</t>
        </is>
      </c>
      <c r="C1" s="2" t="inlineStr">
        <is>
          <t>Város</t>
        </is>
      </c>
      <c r="D1" s="2" t="inlineStr">
        <is>
          <t>Adószám</t>
        </is>
      </c>
      <c r="E1" s="2" t="inlineStr">
        <is>
          <t>Fizetési határidő (nap)</t>
        </is>
      </c>
    </row>
    <row r="2">
      <c r="A2" s="4" t="inlineStr">
        <is>
          <t>Nagy Péter Kft.</t>
        </is>
      </c>
      <c r="B2" s="3" t="inlineStr">
        <is>
          <t>Kft.</t>
        </is>
      </c>
      <c r="C2" s="4" t="inlineStr">
        <is>
          <t>Budapest</t>
        </is>
      </c>
      <c r="D2" s="4" t="inlineStr">
        <is>
          <t>12345678-2-41</t>
        </is>
      </c>
      <c r="E2" s="3" t="n">
        <v>30</v>
      </c>
    </row>
    <row r="3">
      <c r="A3" s="4" t="inlineStr">
        <is>
          <t>Kovács Anna Bt.</t>
        </is>
      </c>
      <c r="B3" s="3" t="inlineStr">
        <is>
          <t>Bt.</t>
        </is>
      </c>
      <c r="C3" s="4" t="inlineStr">
        <is>
          <t>Debrecen</t>
        </is>
      </c>
      <c r="D3" s="4" t="inlineStr">
        <is>
          <t>23456789-1-09</t>
        </is>
      </c>
      <c r="E3" s="3" t="n">
        <v>30</v>
      </c>
    </row>
    <row r="4">
      <c r="A4" s="4" t="inlineStr">
        <is>
          <t>Szabó Gábor Kft.</t>
        </is>
      </c>
      <c r="B4" s="3" t="inlineStr">
        <is>
          <t>Kft.</t>
        </is>
      </c>
      <c r="C4" s="4" t="inlineStr">
        <is>
          <t>Szeged</t>
        </is>
      </c>
      <c r="D4" s="4" t="inlineStr">
        <is>
          <t>34567890-2-06</t>
        </is>
      </c>
      <c r="E4" s="3" t="n">
        <v>30</v>
      </c>
    </row>
    <row r="5">
      <c r="A5" s="4" t="inlineStr">
        <is>
          <t>Tóth Erzsébet egyéni vállalkozó</t>
        </is>
      </c>
      <c r="B5" s="3" t="inlineStr">
        <is>
          <t>egyéni vállalkozó</t>
        </is>
      </c>
      <c r="C5" s="4" t="inlineStr">
        <is>
          <t>Pécs</t>
        </is>
      </c>
      <c r="D5" s="4" t="inlineStr">
        <is>
          <t>67890123-1-02</t>
        </is>
      </c>
      <c r="E5" s="3" t="n">
        <v>15</v>
      </c>
    </row>
    <row r="6">
      <c r="A6" s="4" t="inlineStr">
        <is>
          <t>Horváth Zoltán Kft.</t>
        </is>
      </c>
      <c r="B6" s="3" t="inlineStr">
        <is>
          <t>Kft.</t>
        </is>
      </c>
      <c r="C6" s="4" t="inlineStr">
        <is>
          <t>Győr</t>
        </is>
      </c>
      <c r="D6" s="4" t="inlineStr">
        <is>
          <t>45678901-2-08</t>
        </is>
      </c>
      <c r="E6" s="3" t="n">
        <v>30</v>
      </c>
    </row>
    <row r="7">
      <c r="A7" s="4" t="inlineStr">
        <is>
          <t>Kiss Mária Bt.</t>
        </is>
      </c>
      <c r="B7" s="3" t="inlineStr">
        <is>
          <t>Bt.</t>
        </is>
      </c>
      <c r="C7" s="4" t="inlineStr">
        <is>
          <t>Miskolc</t>
        </is>
      </c>
      <c r="D7" s="4" t="inlineStr">
        <is>
          <t>56789012-1-05</t>
        </is>
      </c>
      <c r="E7" s="3" t="n">
        <v>30</v>
      </c>
    </row>
    <row r="8">
      <c r="A8" s="4" t="inlineStr">
        <is>
          <t>Varga István Kft.</t>
        </is>
      </c>
      <c r="B8" s="3" t="inlineStr">
        <is>
          <t>Kft.</t>
        </is>
      </c>
      <c r="C8" s="4" t="inlineStr">
        <is>
          <t>Kecskemét</t>
        </is>
      </c>
      <c r="D8" s="4" t="inlineStr">
        <is>
          <t>67890124-2-03</t>
        </is>
      </c>
      <c r="E8" s="3" t="n">
        <v>30</v>
      </c>
    </row>
    <row r="9">
      <c r="A9" s="4" t="inlineStr">
        <is>
          <t>Németh Judit egyéni vállalkozó</t>
        </is>
      </c>
      <c r="B9" s="3" t="inlineStr">
        <is>
          <t>egyéni vállalkozó</t>
        </is>
      </c>
      <c r="C9" s="4" t="inlineStr">
        <is>
          <t>Nyíregyháza</t>
        </is>
      </c>
      <c r="D9" s="4" t="inlineStr">
        <is>
          <t>78901235-1-15</t>
        </is>
      </c>
      <c r="E9" s="3" t="n">
        <v>15</v>
      </c>
    </row>
    <row r="10">
      <c r="A10" s="4" t="inlineStr">
        <is>
          <t>Farkas Tamás Kft.</t>
        </is>
      </c>
      <c r="B10" s="3" t="inlineStr">
        <is>
          <t>Kft.</t>
        </is>
      </c>
      <c r="C10" s="4" t="inlineStr">
        <is>
          <t>Székesfehérvár</t>
        </is>
      </c>
      <c r="D10" s="4" t="inlineStr">
        <is>
          <t>89012346-2-07</t>
        </is>
      </c>
      <c r="E10" s="3" t="n">
        <v>30</v>
      </c>
    </row>
    <row r="11">
      <c r="A11" s="4" t="inlineStr">
        <is>
          <t>Balogh Éva Bt.</t>
        </is>
      </c>
      <c r="B11" s="3" t="inlineStr">
        <is>
          <t>Bt.</t>
        </is>
      </c>
      <c r="C11" s="4" t="inlineStr">
        <is>
          <t>Szombathely</t>
        </is>
      </c>
      <c r="D11" s="4" t="inlineStr">
        <is>
          <t>90123457-1-18</t>
        </is>
      </c>
      <c r="E11" s="3" t="n">
        <v>30</v>
      </c>
    </row>
  </sheetData>
  <dataValidations count="1">
    <dataValidation sqref="B2:B50" showErrorMessage="1" showInputMessage="1" allowBlank="1" type="list">
      <formula1>"Kft.,Bt.,egyéni vállalkozó"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34" customWidth="1" min="4" max="4"/>
    <col width="20" customWidth="1" min="5" max="5"/>
    <col width="24" customWidth="1" min="6" max="6"/>
  </cols>
  <sheetData>
    <row r="1" ht="26" customHeight="1">
      <c r="A1" s="1" t="inlineStr">
        <is>
          <t>VEZETŐI ÖSSZESÍTŐ – KINTLÉVŐSÉGEK DASHBOARD</t>
        </is>
      </c>
    </row>
    <row r="2"/>
    <row r="3">
      <c r="A3" s="19" t="inlineStr">
        <is>
          <t>Összes bruttó számlaérték</t>
        </is>
      </c>
      <c r="B3" s="33">
        <f>SUM(Kintlévőségek!L3:L11)</f>
        <v/>
      </c>
      <c r="D3" s="2" t="inlineStr">
        <is>
          <t>Státusz</t>
        </is>
      </c>
      <c r="E3" s="2" t="inlineStr">
        <is>
          <t>Számlák száma</t>
        </is>
      </c>
      <c r="F3" s="2" t="inlineStr">
        <is>
          <t>Kintlévőség összege (Ft)</t>
        </is>
      </c>
    </row>
    <row r="4">
      <c r="A4" s="19" t="inlineStr">
        <is>
          <t>Összes befizetés</t>
        </is>
      </c>
      <c r="B4" s="33">
        <f>SUM(Kintlévőségek!M3:M11)</f>
        <v/>
      </c>
      <c r="D4" s="16" t="inlineStr">
        <is>
          <t>Kiegyenlítve</t>
        </is>
      </c>
      <c r="E4" s="16">
        <f>COUNTIF(Kintlévőségek!P3:P11,D4)</f>
        <v/>
      </c>
      <c r="F4" s="34">
        <f>SUMIF(Kintlévőségek!P3:P11,D4,Kintlévőségek!N3:N11)</f>
        <v/>
      </c>
    </row>
    <row r="5">
      <c r="A5" s="19" t="inlineStr">
        <is>
          <t>Aktuális kintlévőség</t>
        </is>
      </c>
      <c r="B5" s="33">
        <f>SUM(Kintlévőségek!N3:N11)</f>
        <v/>
      </c>
      <c r="D5" s="16" t="inlineStr">
        <is>
          <t>Nyitott</t>
        </is>
      </c>
      <c r="E5" s="16">
        <f>COUNTIF(Kintlévőségek!P3:P11,D5)</f>
        <v/>
      </c>
      <c r="F5" s="34">
        <f>SUMIF(Kintlévőségek!P3:P11,D5,Kintlévőségek!N3:N11)</f>
        <v/>
      </c>
    </row>
    <row r="6">
      <c r="A6" s="19" t="inlineStr">
        <is>
          <t>Lejárt kintlévőség</t>
        </is>
      </c>
      <c r="B6" s="33">
        <f>SUMIF(Kintlévőségek!P3:P11,"Lejárt",Kintlévőségek!N3:N11)</f>
        <v/>
      </c>
      <c r="D6" s="16" t="inlineStr">
        <is>
          <t>Lejárt</t>
        </is>
      </c>
      <c r="E6" s="16">
        <f>COUNTIF(Kintlévőségek!P3:P11,D6)</f>
        <v/>
      </c>
      <c r="F6" s="34">
        <f>SUMIF(Kintlévőségek!P3:P11,D6,Kintlévőségek!N3:N11)</f>
        <v/>
      </c>
    </row>
    <row r="7">
      <c r="A7" s="19" t="inlineStr">
        <is>
          <t>Átlagos kintlévőség</t>
        </is>
      </c>
      <c r="B7" s="33">
        <f>IFERROR(AVERAGE(Kintlévőségek!N3:N11),0)</f>
        <v/>
      </c>
    </row>
    <row r="8">
      <c r="A8" s="19" t="inlineStr">
        <is>
          <t>Lejárt számlák száma</t>
        </is>
      </c>
      <c r="B8" s="22">
        <f>COUNTIF(Kintlévőségek!P3:P11,"Lejárt")</f>
        <v/>
      </c>
    </row>
    <row r="9">
      <c r="A9" s="19" t="inlineStr">
        <is>
          <t>Behajtási arány</t>
        </is>
      </c>
      <c r="B9" s="35">
        <f>IF(SUM(Kintlévőségek!L3:L11)=0,0,SUM(Kintlévőségek!M3:M11)/SUM(Kintlévőségek!L3:L11))</f>
        <v/>
      </c>
      <c r="D9" s="2" t="inlineStr">
        <is>
          <t>Partner</t>
        </is>
      </c>
      <c r="E9" s="2" t="inlineStr">
        <is>
          <t>Kintlévőség (Ft)</t>
        </is>
      </c>
    </row>
    <row r="10">
      <c r="D10" s="16">
        <f>Kintlévőségek!C3</f>
        <v/>
      </c>
      <c r="E10" s="34">
        <f>Kintlévőségek!N3</f>
        <v/>
      </c>
    </row>
    <row r="11">
      <c r="D11" s="16">
        <f>Kintlévőségek!C4</f>
        <v/>
      </c>
      <c r="E11" s="34">
        <f>Kintlévőségek!N4</f>
        <v/>
      </c>
    </row>
    <row r="12">
      <c r="D12" s="16">
        <f>Kintlévőségek!C5</f>
        <v/>
      </c>
      <c r="E12" s="34">
        <f>Kintlévőségek!N5</f>
        <v/>
      </c>
    </row>
    <row r="13">
      <c r="D13" s="16">
        <f>Kintlévőségek!C6</f>
        <v/>
      </c>
      <c r="E13" s="34">
        <f>Kintlévőségek!N6</f>
        <v/>
      </c>
    </row>
    <row r="14">
      <c r="D14" s="16">
        <f>Kintlévőségek!C7</f>
        <v/>
      </c>
      <c r="E14" s="34">
        <f>Kintlévőségek!N7</f>
        <v/>
      </c>
    </row>
    <row r="15">
      <c r="D15" s="16">
        <f>Kintlévőségek!C8</f>
        <v/>
      </c>
      <c r="E15" s="34">
        <f>Kintlévőségek!N8</f>
        <v/>
      </c>
    </row>
    <row r="16">
      <c r="D16" s="16">
        <f>Kintlévőségek!C9</f>
        <v/>
      </c>
      <c r="E16" s="34">
        <f>Kintlévőségek!N9</f>
        <v/>
      </c>
    </row>
    <row r="17">
      <c r="D17" s="16">
        <f>Kintlévőségek!C10</f>
        <v/>
      </c>
      <c r="E17" s="34">
        <f>Kintlévőségek!N10</f>
        <v/>
      </c>
    </row>
    <row r="18">
      <c r="D18" s="16">
        <f>Kintlévőségek!C11</f>
        <v/>
      </c>
      <c r="E18" s="34">
        <f>Kintlévőségek!N11</f>
        <v/>
      </c>
    </row>
    <row r="19"/>
    <row r="20"/>
    <row r="21">
      <c r="D21" s="24" t="inlineStr">
        <is>
          <t>Számla kelte</t>
        </is>
      </c>
      <c r="E21" s="24" t="inlineStr">
        <is>
          <t>Bruttó érték (Ft)</t>
        </is>
      </c>
    </row>
    <row r="22">
      <c r="D22" s="36">
        <f>Kintlévőségek!G3</f>
        <v/>
      </c>
      <c r="E22" s="34">
        <f>Kintlévőségek!L3</f>
        <v/>
      </c>
    </row>
    <row r="23">
      <c r="D23" s="36">
        <f>Kintlévőségek!G4</f>
        <v/>
      </c>
      <c r="E23" s="34">
        <f>Kintlévőségek!L4</f>
        <v/>
      </c>
    </row>
    <row r="24">
      <c r="D24" s="36">
        <f>Kintlévőségek!G5</f>
        <v/>
      </c>
      <c r="E24" s="34">
        <f>Kintlévőségek!L5</f>
        <v/>
      </c>
    </row>
    <row r="25">
      <c r="D25" s="36">
        <f>Kintlévőségek!G6</f>
        <v/>
      </c>
      <c r="E25" s="34">
        <f>Kintlévőségek!L6</f>
        <v/>
      </c>
    </row>
    <row r="26">
      <c r="D26" s="36">
        <f>Kintlévőségek!G7</f>
        <v/>
      </c>
      <c r="E26" s="34">
        <f>Kintlévőségek!L7</f>
        <v/>
      </c>
    </row>
    <row r="27">
      <c r="D27" s="36">
        <f>Kintlévőségek!G8</f>
        <v/>
      </c>
      <c r="E27" s="34">
        <f>Kintlévőségek!L8</f>
        <v/>
      </c>
    </row>
    <row r="28">
      <c r="D28" s="36">
        <f>Kintlévőségek!G9</f>
        <v/>
      </c>
      <c r="E28" s="34">
        <f>Kintlévőségek!L9</f>
        <v/>
      </c>
    </row>
    <row r="29">
      <c r="D29" s="36">
        <f>Kintlévőségek!G10</f>
        <v/>
      </c>
      <c r="E29" s="34">
        <f>Kintlévőségek!L10</f>
        <v/>
      </c>
    </row>
    <row r="30">
      <c r="D30" s="36">
        <f>Kintlévőségek!G11</f>
        <v/>
      </c>
      <c r="E30" s="34">
        <f>Kintlévőségek!L11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4" customWidth="1" min="1" max="1"/>
    <col width="110" customWidth="1" min="2" max="2"/>
  </cols>
  <sheetData>
    <row r="1" ht="24" customHeight="1">
      <c r="A1" s="1" t="inlineStr">
        <is>
          <t>HASZNÁLATI ÚTMUTATÓ – Kintlévőség nyilvántartás sablon</t>
        </is>
      </c>
    </row>
    <row r="2"/>
    <row r="3" ht="34" customHeight="1">
      <c r="A3" s="26" t="inlineStr">
        <is>
          <t>1. lépés</t>
        </is>
      </c>
      <c r="B3" s="27" t="inlineStr">
        <is>
          <t>A partnereket a „Partnerek” lapon rögzítse: név, típus (Kft. / Bt. / egyéni vállalkozó), város, adószám és fizetési határidő napokban.</t>
        </is>
      </c>
    </row>
    <row r="4" ht="34" customHeight="1">
      <c r="A4" s="26" t="inlineStr">
        <is>
          <t>2. lépés</t>
        </is>
      </c>
      <c r="B4" s="27" t="inlineStr">
        <is>
          <t>Az új számlákat a „Kintlévőségek” lapon vigye fel. A halványsárga mezők szerkeszthetők: számlaszám, partner, kelt, határidő, nettó összeg, ÁFA kulcs, befizetett összeg, megjegyzés.</t>
        </is>
      </c>
    </row>
    <row r="5" ht="34" customHeight="1">
      <c r="A5" s="26" t="inlineStr">
        <is>
          <t>3. lépés</t>
        </is>
      </c>
      <c r="B5" s="27" t="inlineStr">
        <is>
          <t>A partner típusa, városa és adószáma automatikusan kitöltődik a Partnerek lap alapján (VLOOKUP).</t>
        </is>
      </c>
    </row>
    <row r="6" ht="34" customHeight="1">
      <c r="A6" s="26" t="inlineStr">
        <is>
          <t>4. lépés</t>
        </is>
      </c>
      <c r="B6" s="27" t="inlineStr">
        <is>
          <t>A befizetett összeg módosításával automatikusan frissül a kintlévőség, a lejárati napok, a státusz és a behajtási prioritás.</t>
        </is>
      </c>
    </row>
    <row r="7" ht="34" customHeight="1">
      <c r="A7" s="26" t="inlineStr">
        <is>
          <t>5. lépés</t>
        </is>
      </c>
      <c r="B7" s="27" t="inlineStr">
        <is>
          <t>A lejárati napok számítása mindig az aktuális dátum (TODAY) alapján történik: a fizetési határidő utáni napok számát mutatja.</t>
        </is>
      </c>
    </row>
    <row r="8" ht="34" customHeight="1">
      <c r="A8" s="26" t="inlineStr">
        <is>
          <t>6. lépés</t>
        </is>
      </c>
      <c r="B8" s="27" t="inlineStr">
        <is>
          <t>Az ÁFA-kulcs alapértelmezett értéke 27%, de a legördülő listából 5% és 18% is választható (NAV előírások szerint).</t>
        </is>
      </c>
    </row>
    <row r="9" ht="34" customHeight="1">
      <c r="A9" s="26" t="inlineStr">
        <is>
          <t>7. lépés</t>
        </is>
      </c>
      <c r="B9" s="27" t="inlineStr">
        <is>
          <t>Az „Összesítő” lap vezetői dashboard: mutatószámok (összes számlaérték, befizetések, aktuális és lejárt kintlévőség, behajtási arány) és diagramok (státusz-megoszlás, partnerenkénti kintlévőség, bruttó értékek időben).</t>
        </is>
      </c>
    </row>
    <row r="10" ht="34" customHeight="1">
      <c r="A10" s="26" t="inlineStr">
        <is>
          <t>8. lépés</t>
        </is>
      </c>
      <c r="B10" s="27" t="inlineStr">
        <is>
          <t>Feltételes formázás: a lejárt számlák piros, a kiegyenlítettek zöld, a nyitottak narancssárga kiemelést kapnak. A 30 napnál régebbi lejáratok erős piros riasztást jeleznek.</t>
        </is>
      </c>
    </row>
    <row r="11" ht="34" customHeight="1">
      <c r="A11" s="26" t="inlineStr">
        <is>
          <t>Megjegyzés</t>
        </is>
      </c>
      <c r="B11" s="27" t="inlineStr">
        <is>
          <t>A sablon nem tartalmaz lapvédelmet, nyomtatási beállítást vagy definiált neveket. A mintaadatok 2026-os dátumokkal szerepelnek.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2026-07-30T13:12:05Z</dcterms:created>
  <dcterms:modified xmlns:dcterms="http://purl.org/dc/terms/" xmlns:xsi="http://www.w3.org/2001/XMLSchema-instance" xsi:type="dcterms:W3CDTF">2026-07-30T13:12:05Z</dcterms:modified>
</cp:coreProperties>
</file>