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küldetése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 &quot;Ft&quot;"/>
    <numFmt numFmtId="165" formatCode="#,##0.0 &quot;l/100km&quot;"/>
    <numFmt numFmtId="166" formatCode="#,##0 &quot;db&quot;"/>
    <numFmt numFmtId="167" formatCode="#,##0 &quot;km&quot;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  <font>
      <name val="Calibri"/>
      <color rgb="00DC2626"/>
      <sz val="10"/>
    </font>
    <font>
      <name val="Calibri"/>
      <color rgb="0022C55E"/>
      <sz val="10"/>
    </font>
    <font>
      <name val="Calibri"/>
      <i val="1"/>
      <color rgb="0094A3B8"/>
      <sz val="9"/>
    </font>
  </fonts>
  <fills count="10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FFFBEB"/>
      </patternFill>
    </fill>
    <fill>
      <patternFill patternType="solid">
        <fgColor rgb="000F766E"/>
      </patternFill>
    </fill>
    <fill>
      <patternFill patternType="solid">
        <fgColor rgb="00FFF1F2"/>
      </patternFill>
    </fill>
    <fill>
      <patternFill patternType="solid">
        <fgColor rgb="00F0FDF4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3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3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0" fontId="0" fillId="2" borderId="1" pivotButton="0" quotePrefix="0" xfId="0"/>
    <xf numFmtId="0" fontId="5" fillId="2" borderId="1" applyAlignment="1" pivotButton="0" quotePrefix="0" xfId="0">
      <alignment horizontal="righ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0" fontId="2" fillId="5" borderId="0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6" fontId="3" fillId="6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 wrapText="1"/>
    </xf>
    <xf numFmtId="167" fontId="3" fillId="6" borderId="1" applyAlignment="1" pivotButton="0" quotePrefix="0" xfId="0">
      <alignment horizontal="right" vertical="center"/>
    </xf>
    <xf numFmtId="164" fontId="3" fillId="6" borderId="1" applyAlignment="1" pivotButton="0" quotePrefix="0" xfId="0">
      <alignment horizontal="right" vertical="center"/>
    </xf>
    <xf numFmtId="10" fontId="3" fillId="6" borderId="1" applyAlignment="1" pivotButton="0" quotePrefix="0" xfId="0">
      <alignment horizontal="right" vertical="center"/>
    </xf>
    <xf numFmtId="0" fontId="2" fillId="5" borderId="1" pivotButton="0" quotePrefix="0" xfId="0"/>
    <xf numFmtId="0" fontId="2" fillId="7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3" fontId="3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3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164" fontId="3" fillId="4" borderId="1" pivotButton="0" quotePrefix="0" xfId="0"/>
    <xf numFmtId="0" fontId="3" fillId="3" borderId="1" pivotButton="0" quotePrefix="0" xfId="0"/>
    <xf numFmtId="164" fontId="3" fillId="3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0" fontId="0" fillId="5" borderId="0" pivotButton="0" quotePrefix="0" xfId="0"/>
    <xf numFmtId="0" fontId="0" fillId="4" borderId="1" applyAlignment="1" pivotButton="0" quotePrefix="0" xfId="0">
      <alignment horizontal="center" vertical="center" wrapText="1"/>
    </xf>
    <xf numFmtId="0" fontId="0" fillId="8" borderId="1" applyAlignment="1" pivotButton="0" quotePrefix="0" xfId="0">
      <alignment horizontal="center" vertical="center" wrapText="1"/>
    </xf>
    <xf numFmtId="0" fontId="6" fillId="8" borderId="1" applyAlignment="1" pivotButton="0" quotePrefix="0" xfId="0">
      <alignment horizontal="left" vertical="center" wrapText="1"/>
    </xf>
    <xf numFmtId="0" fontId="0" fillId="9" borderId="1" applyAlignment="1" pivotButton="0" quotePrefix="0" xfId="0">
      <alignment horizontal="center" vertical="center" wrapText="1"/>
    </xf>
    <xf numFmtId="0" fontId="7" fillId="9" borderId="1" applyAlignment="1" pivotButton="0" quotePrefix="0" xfId="0">
      <alignment horizontal="left" vertical="center"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Havi összes útiköltség (Ft)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'Összesítő'!C23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'Összesítő'!$A$24:$A$26</f>
            </numRef>
          </cat>
          <val>
            <numRef>
              <f>'Összesítő'!$C$24:$C$26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Hónap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Összeg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Költségtípusok megoszlása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'Összesítő'!G28</f>
            </strRef>
          </tx>
          <spPr>
            <a:ln xmlns:a="http://schemas.openxmlformats.org/drawingml/2006/main">
              <a:prstDash val="solid"/>
            </a:ln>
          </spPr>
          <val>
            <numRef>
              <f>'Összesítő'!$G$29:$G$33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37</row>
      <rowOff>0</rowOff>
    </from>
    <ext cx="57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37</row>
      <rowOff>0</rowOff>
    </from>
    <ext cx="576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8" customWidth="1" min="3" max="3"/>
    <col width="16" customWidth="1" min="4" max="4"/>
    <col width="20" customWidth="1" min="5" max="5"/>
    <col width="16" customWidth="1" min="6" max="6"/>
    <col width="16" customWidth="1" min="7" max="7"/>
    <col width="16" customWidth="1" min="8" max="8"/>
    <col width="16" customWidth="1" min="9" max="9"/>
    <col width="22" customWidth="1" min="10" max="10"/>
    <col width="12" customWidth="1" min="11" max="11"/>
    <col width="12" customWidth="1" min="12" max="12"/>
    <col width="14" customWidth="1" min="13" max="13"/>
    <col width="16" customWidth="1" min="14" max="14"/>
    <col width="14" customWidth="1" min="15" max="15"/>
    <col width="16" customWidth="1" min="16" max="16"/>
    <col width="16" customWidth="1" min="17" max="17"/>
    <col width="18" customWidth="1" min="18" max="18"/>
    <col width="18" customWidth="1" min="19" max="19"/>
    <col width="16" customWidth="1" min="20" max="20"/>
    <col width="14" customWidth="1" min="21" max="21"/>
    <col width="16" customWidth="1" min="22" max="22"/>
    <col width="18" customWidth="1" min="23" max="23"/>
    <col width="18" customWidth="1" min="24" max="24"/>
    <col width="16" customWidth="1" min="25" max="25"/>
    <col width="20" customWidth="1" min="26" max="26"/>
  </cols>
  <sheetData>
    <row r="1" ht="32" customHeight="1">
      <c r="A1" s="1" t="inlineStr">
        <is>
          <t>KIKÜLDETÉSI RENDELVÉNY NYILVÁNTARTÁS</t>
        </is>
      </c>
    </row>
    <row r="2" ht="40" customHeight="1">
      <c r="A2" s="2" t="inlineStr">
        <is>
          <t>Rendelvényszám</t>
        </is>
      </c>
      <c r="B2" s="2" t="inlineStr">
        <is>
          <t>Kiküldetés dátuma</t>
        </is>
      </c>
      <c r="C2" s="2" t="inlineStr">
        <is>
          <t>Munkavállaló neve</t>
        </is>
      </c>
      <c r="D2" s="2" t="inlineStr">
        <is>
          <t>Beosztás</t>
        </is>
      </c>
      <c r="E2" s="2" t="inlineStr">
        <is>
          <t>Cégnév</t>
        </is>
      </c>
      <c r="F2" s="2" t="inlineStr">
        <is>
          <t>Cégforma</t>
        </is>
      </c>
      <c r="G2" s="2" t="inlineStr">
        <is>
          <t>Adószám</t>
        </is>
      </c>
      <c r="H2" s="2" t="inlineStr">
        <is>
          <t>Indulás helye</t>
        </is>
      </c>
      <c r="I2" s="2" t="inlineStr">
        <is>
          <t>Úticél</t>
        </is>
      </c>
      <c r="J2" s="2" t="inlineStr">
        <is>
          <t>Utazás célja</t>
        </is>
      </c>
      <c r="K2" s="2" t="inlineStr">
        <is>
          <t>Indulás ideje</t>
        </is>
      </c>
      <c r="L2" s="2" t="inlineStr">
        <is>
          <t>Érkezés ideje</t>
        </is>
      </c>
      <c r="M2" s="2" t="inlineStr">
        <is>
          <t>Távolság (km)</t>
        </is>
      </c>
      <c r="N2" s="2" t="inlineStr">
        <is>
          <t>Használt jármű</t>
        </is>
      </c>
      <c r="O2" s="2" t="inlineStr">
        <is>
          <t>Üzemanyag-fajta</t>
        </is>
      </c>
      <c r="P2" s="2" t="inlineStr">
        <is>
          <t>Üzemanyagár (Ft/l)</t>
        </is>
      </c>
      <c r="Q2" s="2" t="inlineStr">
        <is>
          <t>Fogyasztás (l/100km)</t>
        </is>
      </c>
      <c r="R2" s="2" t="inlineStr">
        <is>
          <t>Üzemanyagköltség (Ft)</t>
        </is>
      </c>
      <c r="S2" s="2" t="inlineStr">
        <is>
          <t>Amortizáció/km-díj (Ft)</t>
        </is>
      </c>
      <c r="T2" s="2" t="inlineStr">
        <is>
          <t>Útdíj/parkolás (Ft)</t>
        </is>
      </c>
      <c r="U2" s="2" t="inlineStr">
        <is>
          <t>Egyéb költség (Ft)</t>
        </is>
      </c>
      <c r="V2" s="2" t="inlineStr">
        <is>
          <t>Összes költség (Ft)</t>
        </is>
      </c>
      <c r="W2" s="2" t="inlineStr">
        <is>
          <t>Elszámolható napidíj (Ft)</t>
        </is>
      </c>
      <c r="X2" s="2" t="inlineStr">
        <is>
          <t>Kifizetendő összesen (Ft)</t>
        </is>
      </c>
      <c r="Y2" s="2" t="inlineStr">
        <is>
          <t>Kifizetés státusza</t>
        </is>
      </c>
      <c r="Z2" s="2" t="inlineStr">
        <is>
          <t>Megjegyzés</t>
        </is>
      </c>
    </row>
    <row r="3" ht="18" customHeight="1">
      <c r="A3" s="3" t="inlineStr">
        <is>
          <t>KR-2026-001</t>
        </is>
      </c>
      <c r="B3" s="3" t="inlineStr">
        <is>
          <t>2026.04.07.</t>
        </is>
      </c>
      <c r="C3" s="3" t="inlineStr">
        <is>
          <t>Nagy Péter</t>
        </is>
      </c>
      <c r="D3" s="3" t="inlineStr">
        <is>
          <t>Értékesítési vezető</t>
        </is>
      </c>
      <c r="E3" s="3" t="inlineStr">
        <is>
          <t>TechSol Kft.</t>
        </is>
      </c>
      <c r="F3" s="3" t="inlineStr">
        <is>
          <t>Kft.</t>
        </is>
      </c>
      <c r="G3" s="3" t="inlineStr">
        <is>
          <t>12345678-2-41</t>
        </is>
      </c>
      <c r="H3" s="3" t="inlineStr">
        <is>
          <t>Budapest</t>
        </is>
      </c>
      <c r="I3" s="3" t="inlineStr">
        <is>
          <t>Debrecen</t>
        </is>
      </c>
      <c r="J3" s="3" t="inlineStr">
        <is>
          <t>Értékesítési tárgyalás</t>
        </is>
      </c>
      <c r="K3" s="3" t="inlineStr">
        <is>
          <t>07:30</t>
        </is>
      </c>
      <c r="L3" s="3" t="inlineStr">
        <is>
          <t>19:00</t>
        </is>
      </c>
      <c r="M3" s="4" t="n">
        <v>230</v>
      </c>
      <c r="N3" s="3" t="inlineStr">
        <is>
          <t>Ford Transit</t>
        </is>
      </c>
      <c r="O3" s="3" t="inlineStr">
        <is>
          <t>Dízel</t>
        </is>
      </c>
      <c r="P3" s="5" t="n">
        <v>655</v>
      </c>
      <c r="Q3" s="6" t="n">
        <v>8.5</v>
      </c>
      <c r="R3" s="5">
        <f>IFERROR(M3/100*Q3*P3,0)</f>
        <v/>
      </c>
      <c r="S3" s="5" t="n">
        <v>27600</v>
      </c>
      <c r="T3" s="5" t="n">
        <v>2500</v>
      </c>
      <c r="U3" s="5" t="n">
        <v>0</v>
      </c>
      <c r="V3" s="5">
        <f>IFERROR(SUM(R3,S3,T3,U3),0)</f>
        <v/>
      </c>
      <c r="W3" s="5" t="n">
        <v>20000</v>
      </c>
      <c r="X3" s="5">
        <f>IFERROR(V3+W3,0)</f>
        <v/>
      </c>
      <c r="Y3" s="3" t="inlineStr">
        <is>
          <t>Fizetett</t>
        </is>
      </c>
      <c r="Z3" s="3" t="inlineStr">
        <is>
          <t>Sikeres tárgyalás</t>
        </is>
      </c>
    </row>
    <row r="4" ht="18" customHeight="1">
      <c r="A4" s="7" t="inlineStr">
        <is>
          <t>KR-2026-002</t>
        </is>
      </c>
      <c r="B4" s="7" t="inlineStr">
        <is>
          <t>2026.04.14.</t>
        </is>
      </c>
      <c r="C4" s="7" t="inlineStr">
        <is>
          <t>Kovács Anna</t>
        </is>
      </c>
      <c r="D4" s="7" t="inlineStr">
        <is>
          <t>Projektmenedzser</t>
        </is>
      </c>
      <c r="E4" s="7" t="inlineStr">
        <is>
          <t>BuildPro Kft.</t>
        </is>
      </c>
      <c r="F4" s="7" t="inlineStr">
        <is>
          <t>Kft.</t>
        </is>
      </c>
      <c r="G4" s="7" t="inlineStr">
        <is>
          <t>87654321-2-06</t>
        </is>
      </c>
      <c r="H4" s="7" t="inlineStr">
        <is>
          <t>Szeged</t>
        </is>
      </c>
      <c r="I4" s="7" t="inlineStr">
        <is>
          <t>Budapest</t>
        </is>
      </c>
      <c r="J4" s="7" t="inlineStr">
        <is>
          <t>Partnerlátogatás</t>
        </is>
      </c>
      <c r="K4" s="7" t="inlineStr">
        <is>
          <t>08:00</t>
        </is>
      </c>
      <c r="L4" s="7" t="inlineStr">
        <is>
          <t>17:30</t>
        </is>
      </c>
      <c r="M4" s="8" t="n">
        <v>175</v>
      </c>
      <c r="N4" s="7" t="inlineStr">
        <is>
          <t>Toyota Corolla</t>
        </is>
      </c>
      <c r="O4" s="7" t="inlineStr">
        <is>
          <t>Benzin</t>
        </is>
      </c>
      <c r="P4" s="9" t="n">
        <v>670</v>
      </c>
      <c r="Q4" s="10" t="n">
        <v>6.8</v>
      </c>
      <c r="R4" s="9">
        <f>IFERROR(M4/100*Q4*P4,0)</f>
        <v/>
      </c>
      <c r="S4" s="9" t="n">
        <v>21000</v>
      </c>
      <c r="T4" s="9" t="n">
        <v>1800</v>
      </c>
      <c r="U4" s="9" t="n">
        <v>0</v>
      </c>
      <c r="V4" s="9">
        <f>IFERROR(SUM(R4,S4,T4,U4),0)</f>
        <v/>
      </c>
      <c r="W4" s="9" t="n">
        <v>10000</v>
      </c>
      <c r="X4" s="9">
        <f>IFERROR(V4+W4,0)</f>
        <v/>
      </c>
      <c r="Y4" s="7" t="inlineStr">
        <is>
          <t>Folyamatban</t>
        </is>
      </c>
      <c r="Z4" s="7" t="n"/>
      <c r="AA4" s="7" t="inlineStr"/>
    </row>
    <row r="5" ht="18" customHeight="1">
      <c r="A5" s="3" t="inlineStr">
        <is>
          <t>KR-2026-003</t>
        </is>
      </c>
      <c r="B5" s="3" t="inlineStr">
        <is>
          <t>2026.04.21.</t>
        </is>
      </c>
      <c r="C5" s="3" t="inlineStr">
        <is>
          <t>Szabó Gábor</t>
        </is>
      </c>
      <c r="D5" s="3" t="inlineStr">
        <is>
          <t>Műszaki igazgató</t>
        </is>
      </c>
      <c r="E5" s="3" t="inlineStr">
        <is>
          <t>GépTech Bt.</t>
        </is>
      </c>
      <c r="F5" s="3" t="inlineStr">
        <is>
          <t>Bt.</t>
        </is>
      </c>
      <c r="G5" s="3" t="inlineStr">
        <is>
          <t>11223344-1-08</t>
        </is>
      </c>
      <c r="H5" s="3" t="inlineStr">
        <is>
          <t>Győr</t>
        </is>
      </c>
      <c r="I5" s="3" t="inlineStr">
        <is>
          <t>Pécs</t>
        </is>
      </c>
      <c r="J5" s="3" t="inlineStr">
        <is>
          <t>Szerelési helyszíni szemle</t>
        </is>
      </c>
      <c r="K5" s="3" t="inlineStr">
        <is>
          <t>06:30</t>
        </is>
      </c>
      <c r="L5" s="3" t="inlineStr">
        <is>
          <t>20:00</t>
        </is>
      </c>
      <c r="M5" s="4" t="n">
        <v>290</v>
      </c>
      <c r="N5" s="3" t="inlineStr">
        <is>
          <t>VW Transporter</t>
        </is>
      </c>
      <c r="O5" s="3" t="inlineStr">
        <is>
          <t>Dízel</t>
        </is>
      </c>
      <c r="P5" s="5" t="n">
        <v>645</v>
      </c>
      <c r="Q5" s="6" t="n">
        <v>9.199999999999999</v>
      </c>
      <c r="R5" s="5">
        <f>IFERROR(M5/100*Q5*P5,0)</f>
        <v/>
      </c>
      <c r="S5" s="5" t="n">
        <v>34800</v>
      </c>
      <c r="T5" s="5" t="n">
        <v>3500</v>
      </c>
      <c r="U5" s="5" t="n">
        <v>0</v>
      </c>
      <c r="V5" s="5">
        <f>IFERROR(SUM(R5,S5,T5,U5),0)</f>
        <v/>
      </c>
      <c r="W5" s="5" t="n">
        <v>20000</v>
      </c>
      <c r="X5" s="5">
        <f>IFERROR(V5+W5,0)</f>
        <v/>
      </c>
      <c r="Y5" s="3" t="inlineStr">
        <is>
          <t>Jóváhagyás alatt</t>
        </is>
      </c>
      <c r="Z5" s="3" t="n"/>
      <c r="AA5" s="3" t="inlineStr">
        <is>
          <t>Túlóra elszámolva</t>
        </is>
      </c>
    </row>
    <row r="6" ht="18" customHeight="1">
      <c r="A6" s="7" t="inlineStr">
        <is>
          <t>KR-2026-004</t>
        </is>
      </c>
      <c r="B6" s="7" t="inlineStr">
        <is>
          <t>2026.05.06.</t>
        </is>
      </c>
      <c r="C6" s="7" t="inlineStr">
        <is>
          <t>Tóth Erzsébet</t>
        </is>
      </c>
      <c r="D6" s="7" t="inlineStr">
        <is>
          <t>HR menedzser</t>
        </is>
      </c>
      <c r="E6" s="7" t="inlineStr">
        <is>
          <t>EduCorp Kft.</t>
        </is>
      </c>
      <c r="F6" s="7" t="inlineStr">
        <is>
          <t>Kft.</t>
        </is>
      </c>
      <c r="G6" s="7" t="inlineStr">
        <is>
          <t>55667788-2-15</t>
        </is>
      </c>
      <c r="H6" s="7" t="inlineStr">
        <is>
          <t>Miskolc</t>
        </is>
      </c>
      <c r="I6" s="7" t="inlineStr">
        <is>
          <t>Székesfehérvár</t>
        </is>
      </c>
      <c r="J6" s="7" t="inlineStr">
        <is>
          <t>Oktatás</t>
        </is>
      </c>
      <c r="K6" s="7" t="inlineStr">
        <is>
          <t>07:00</t>
        </is>
      </c>
      <c r="L6" s="7" t="inlineStr">
        <is>
          <t>18:30</t>
        </is>
      </c>
      <c r="M6" s="8" t="n">
        <v>210</v>
      </c>
      <c r="N6" s="7" t="inlineStr">
        <is>
          <t>Skoda Octavia</t>
        </is>
      </c>
      <c r="O6" s="7" t="inlineStr">
        <is>
          <t>Benzin</t>
        </is>
      </c>
      <c r="P6" s="9" t="n">
        <v>680</v>
      </c>
      <c r="Q6" s="10" t="n">
        <v>7.2</v>
      </c>
      <c r="R6" s="9">
        <f>IFERROR(M6/100*Q6*P6,0)</f>
        <v/>
      </c>
      <c r="S6" s="9" t="n">
        <v>25200</v>
      </c>
      <c r="T6" s="9" t="n">
        <v>2100</v>
      </c>
      <c r="U6" s="9" t="n">
        <v>0</v>
      </c>
      <c r="V6" s="9">
        <f>IFERROR(SUM(R6,S6,T6,U6),0)</f>
        <v/>
      </c>
      <c r="W6" s="9" t="n">
        <v>10000</v>
      </c>
      <c r="X6" s="9">
        <f>IFERROR(V6+W6,0)</f>
        <v/>
      </c>
      <c r="Y6" s="7" t="inlineStr"/>
      <c r="Z6" s="7" t="n"/>
      <c r="AA6" s="7" t="inlineStr"/>
    </row>
    <row r="7" ht="18" customHeight="1">
      <c r="A7" s="3" t="inlineStr">
        <is>
          <t>KR-2026-005</t>
        </is>
      </c>
      <c r="B7" s="3" t="inlineStr">
        <is>
          <t>2026.05.13.</t>
        </is>
      </c>
      <c r="C7" s="3" t="inlineStr">
        <is>
          <t>Horváth Zoltán</t>
        </is>
      </c>
      <c r="D7" s="3" t="inlineStr">
        <is>
          <t>Pénzügyi igazgató</t>
        </is>
      </c>
      <c r="E7" s="3" t="inlineStr">
        <is>
          <t>FinancePro Kft.</t>
        </is>
      </c>
      <c r="F7" s="3" t="inlineStr">
        <is>
          <t>Kft.</t>
        </is>
      </c>
      <c r="G7" s="3" t="inlineStr">
        <is>
          <t>99887766-2-43</t>
        </is>
      </c>
      <c r="H7" s="3" t="inlineStr">
        <is>
          <t>Kecskemét</t>
        </is>
      </c>
      <c r="I7" s="3" t="inlineStr">
        <is>
          <t>Budapest</t>
        </is>
      </c>
      <c r="J7" s="3" t="inlineStr">
        <is>
          <t>NAV-egyeztetés</t>
        </is>
      </c>
      <c r="K7" s="3" t="inlineStr">
        <is>
          <t>08:30</t>
        </is>
      </c>
      <c r="L7" s="3" t="inlineStr">
        <is>
          <t>16:00</t>
        </is>
      </c>
      <c r="M7" s="4" t="n">
        <v>120</v>
      </c>
      <c r="N7" s="3" t="inlineStr">
        <is>
          <t>BMW 3-as</t>
        </is>
      </c>
      <c r="O7" s="3" t="inlineStr">
        <is>
          <t>Benzin</t>
        </is>
      </c>
      <c r="P7" s="5" t="n">
        <v>690</v>
      </c>
      <c r="Q7" s="6" t="n">
        <v>7.8</v>
      </c>
      <c r="R7" s="5">
        <f>IFERROR(M7/100*Q7*P7,0)</f>
        <v/>
      </c>
      <c r="S7" s="5" t="n">
        <v>14400</v>
      </c>
      <c r="T7" s="5" t="n">
        <v>1560</v>
      </c>
      <c r="U7" s="5" t="n">
        <v>500</v>
      </c>
      <c r="V7" s="5">
        <f>IFERROR(SUM(R7,S7,T7,U7),0)</f>
        <v/>
      </c>
      <c r="W7" s="5" t="n">
        <v>0</v>
      </c>
      <c r="X7" s="5">
        <f>IFERROR(V7+W7,0)</f>
        <v/>
      </c>
      <c r="Y7" s="3" t="inlineStr"/>
      <c r="Z7" s="3" t="n"/>
      <c r="AA7" s="3" t="inlineStr">
        <is>
          <t>NAV előterjesztés</t>
        </is>
      </c>
    </row>
    <row r="8" ht="18" customHeight="1">
      <c r="A8" s="7" t="inlineStr">
        <is>
          <t>KR-2026-006</t>
        </is>
      </c>
      <c r="B8" s="7" t="inlineStr">
        <is>
          <t>2026.05.20.</t>
        </is>
      </c>
      <c r="C8" s="7" t="inlineStr">
        <is>
          <t>Kiss Mária</t>
        </is>
      </c>
      <c r="D8" s="7" t="inlineStr">
        <is>
          <t>Ügyfélkapcsolati menedzser</t>
        </is>
      </c>
      <c r="E8" s="7" t="inlineStr">
        <is>
          <t>ServicePlus egyéni vállalkozó</t>
        </is>
      </c>
      <c r="F8" s="7" t="inlineStr">
        <is>
          <t>egyéni vállalkozó</t>
        </is>
      </c>
      <c r="G8" s="7" t="inlineStr">
        <is>
          <t>44332211-1-15</t>
        </is>
      </c>
      <c r="H8" s="7" t="inlineStr">
        <is>
          <t>Nyíregyháza</t>
        </is>
      </c>
      <c r="I8" s="7" t="inlineStr">
        <is>
          <t>Debrecen</t>
        </is>
      </c>
      <c r="J8" s="7" t="inlineStr">
        <is>
          <t>Ügyféltalálkozó</t>
        </is>
      </c>
      <c r="K8" s="7" t="inlineStr">
        <is>
          <t>09:00</t>
        </is>
      </c>
      <c r="L8" s="7" t="inlineStr">
        <is>
          <t>14:00</t>
        </is>
      </c>
      <c r="M8" s="8" t="n">
        <v>90</v>
      </c>
      <c r="N8" s="7" t="inlineStr">
        <is>
          <t>Opel Astra</t>
        </is>
      </c>
      <c r="O8" s="7" t="inlineStr">
        <is>
          <t>Benzin</t>
        </is>
      </c>
      <c r="P8" s="9" t="n">
        <v>665</v>
      </c>
      <c r="Q8" s="10" t="n">
        <v>6.5</v>
      </c>
      <c r="R8" s="9">
        <f>IFERROR(M8/100*Q8*P8,0)</f>
        <v/>
      </c>
      <c r="S8" s="9" t="n">
        <v>10800</v>
      </c>
      <c r="T8" s="9" t="n">
        <v>1170</v>
      </c>
      <c r="U8" s="9" t="n">
        <v>0</v>
      </c>
      <c r="V8" s="9">
        <f>IFERROR(SUM(R8,S8,T8,U8),0)</f>
        <v/>
      </c>
      <c r="W8" s="9" t="n">
        <v>0</v>
      </c>
      <c r="X8" s="9">
        <f>IFERROR(V8+W8,0)</f>
        <v/>
      </c>
      <c r="Y8" s="7">
        <f>IF(X8&gt;0,IF(Y8="Fizetett","Fizetett","Fizetendő"),"Nincs fizetendő")</f>
        <v/>
      </c>
      <c r="Z8" s="7" t="n"/>
      <c r="AA8" s="7" t="inlineStr"/>
    </row>
    <row r="9" ht="18" customHeight="1">
      <c r="A9" s="3" t="inlineStr">
        <is>
          <t>KR-2026-007</t>
        </is>
      </c>
      <c r="B9" s="3" t="inlineStr">
        <is>
          <t>2026.06.03.</t>
        </is>
      </c>
      <c r="C9" s="3" t="inlineStr">
        <is>
          <t>Varga István</t>
        </is>
      </c>
      <c r="D9" s="3" t="inlineStr">
        <is>
          <t>Beszerzési vezető</t>
        </is>
      </c>
      <c r="E9" s="3" t="inlineStr">
        <is>
          <t>LogiTrade Kft.</t>
        </is>
      </c>
      <c r="F9" s="3" t="inlineStr">
        <is>
          <t>Kft.</t>
        </is>
      </c>
      <c r="G9" s="3" t="inlineStr">
        <is>
          <t>66554433-2-18</t>
        </is>
      </c>
      <c r="H9" s="3" t="inlineStr">
        <is>
          <t>Szombathely</t>
        </is>
      </c>
      <c r="I9" s="3" t="inlineStr">
        <is>
          <t>Győr</t>
        </is>
      </c>
      <c r="J9" s="3" t="inlineStr">
        <is>
          <t>Beszerzési tárgyalás</t>
        </is>
      </c>
      <c r="K9" s="3" t="inlineStr">
        <is>
          <t>07:45</t>
        </is>
      </c>
      <c r="L9" s="3" t="inlineStr">
        <is>
          <t>15:30</t>
        </is>
      </c>
      <c r="M9" s="4" t="n">
        <v>100</v>
      </c>
      <c r="N9" s="3" t="inlineStr">
        <is>
          <t>Mercedes Sprinter</t>
        </is>
      </c>
      <c r="O9" s="3" t="inlineStr">
        <is>
          <t>Dízel</t>
        </is>
      </c>
      <c r="P9" s="5" t="n">
        <v>635</v>
      </c>
      <c r="Q9" s="6" t="n">
        <v>8.800000000000001</v>
      </c>
      <c r="R9" s="5">
        <f>IFERROR(M9/100*Q9*P9,0)</f>
        <v/>
      </c>
      <c r="S9" s="5" t="n">
        <v>12000</v>
      </c>
      <c r="T9" s="5" t="n">
        <v>1300</v>
      </c>
      <c r="U9" s="5" t="n">
        <v>0</v>
      </c>
      <c r="V9" s="5">
        <f>IFERROR(SUM(R9,S9,T9,U9),0)</f>
        <v/>
      </c>
      <c r="W9" s="5" t="n">
        <v>10000</v>
      </c>
      <c r="X9" s="5">
        <f>IFERROR(V9+W9,0)</f>
        <v/>
      </c>
      <c r="Y9" s="3">
        <f>IF(X9&gt;0,IF(Y9="Fizetett","Fizetett","Fizetendő"),"Nincs fizetendő")</f>
        <v/>
      </c>
      <c r="Z9" s="3" t="n"/>
      <c r="AA9" s="3" t="inlineStr">
        <is>
          <t>Szerződés aláírva</t>
        </is>
      </c>
    </row>
    <row r="10" ht="18" customHeight="1">
      <c r="A10" s="7" t="inlineStr">
        <is>
          <t>KR-2026-008</t>
        </is>
      </c>
      <c r="B10" s="7" t="inlineStr">
        <is>
          <t>2026.06.10.</t>
        </is>
      </c>
      <c r="C10" s="7" t="inlineStr">
        <is>
          <t>Németh Judit</t>
        </is>
      </c>
      <c r="D10" s="7" t="inlineStr">
        <is>
          <t>Belső ellenőr</t>
        </is>
      </c>
      <c r="E10" s="7" t="inlineStr">
        <is>
          <t>AuditBase Kft.</t>
        </is>
      </c>
      <c r="F10" s="7" t="inlineStr">
        <is>
          <t>Kft.</t>
        </is>
      </c>
      <c r="G10" s="7" t="inlineStr">
        <is>
          <t>77665544-2-41</t>
        </is>
      </c>
      <c r="H10" s="7" t="inlineStr">
        <is>
          <t>Budapest</t>
        </is>
      </c>
      <c r="I10" s="7" t="inlineStr">
        <is>
          <t>Szeged</t>
        </is>
      </c>
      <c r="J10" s="7" t="inlineStr">
        <is>
          <t>Belső audit</t>
        </is>
      </c>
      <c r="K10" s="7" t="inlineStr">
        <is>
          <t>07:00</t>
        </is>
      </c>
      <c r="L10" s="7" t="inlineStr">
        <is>
          <t>21:00</t>
        </is>
      </c>
      <c r="M10" s="8" t="n">
        <v>175</v>
      </c>
      <c r="N10" s="7" t="inlineStr">
        <is>
          <t>Hyundai i30</t>
        </is>
      </c>
      <c r="O10" s="7" t="inlineStr">
        <is>
          <t>Benzin</t>
        </is>
      </c>
      <c r="P10" s="9" t="n">
        <v>675</v>
      </c>
      <c r="Q10" s="10" t="n">
        <v>6.8</v>
      </c>
      <c r="R10" s="9">
        <f>IFERROR(M10/100*Q10*P10,0)</f>
        <v/>
      </c>
      <c r="S10" s="9" t="n">
        <v>21000</v>
      </c>
      <c r="T10" s="9" t="n">
        <v>2100</v>
      </c>
      <c r="U10" s="9" t="n">
        <v>200</v>
      </c>
      <c r="V10" s="9">
        <f>IFERROR(SUM(R10,S10,T10,U10),0)</f>
        <v/>
      </c>
      <c r="W10" s="9" t="n">
        <v>20000</v>
      </c>
      <c r="X10" s="9">
        <f>IFERROR(V10+W10,0)</f>
        <v/>
      </c>
      <c r="Y10" s="7">
        <f>IF(X10&gt;0,IF(Y10="Fizetett","Fizetett","Fizetendő"),"Nincs fizetendő")</f>
        <v/>
      </c>
      <c r="Z10" s="7" t="n"/>
      <c r="AA10" s="7" t="inlineStr">
        <is>
          <t>Audit jelentés elkészült</t>
        </is>
      </c>
    </row>
    <row r="11" ht="18" customHeight="1">
      <c r="A11" s="3" t="inlineStr">
        <is>
          <t>KR-2026-009</t>
        </is>
      </c>
      <c r="B11" s="3" t="inlineStr">
        <is>
          <t>2026.06.16.</t>
        </is>
      </c>
      <c r="C11" s="3" t="inlineStr">
        <is>
          <t>Farkas Tamás</t>
        </is>
      </c>
      <c r="D11" s="3" t="inlineStr">
        <is>
          <t>Projektmenedzser</t>
        </is>
      </c>
      <c r="E11" s="3" t="inlineStr">
        <is>
          <t>DevGroup Kft.</t>
        </is>
      </c>
      <c r="F11" s="3" t="inlineStr">
        <is>
          <t>Kft.</t>
        </is>
      </c>
      <c r="G11" s="3" t="inlineStr">
        <is>
          <t>33221100-2-02</t>
        </is>
      </c>
      <c r="H11" s="3" t="inlineStr">
        <is>
          <t>Pécs</t>
        </is>
      </c>
      <c r="I11" s="3" t="inlineStr">
        <is>
          <t>Kecskemét</t>
        </is>
      </c>
      <c r="J11" s="3" t="inlineStr">
        <is>
          <t>Projektátadás</t>
        </is>
      </c>
      <c r="K11" s="3" t="inlineStr">
        <is>
          <t>06:00</t>
        </is>
      </c>
      <c r="L11" s="3" t="inlineStr">
        <is>
          <t>20:30</t>
        </is>
      </c>
      <c r="M11" s="4" t="n">
        <v>300</v>
      </c>
      <c r="N11" s="3" t="inlineStr">
        <is>
          <t>Ford Focus</t>
        </is>
      </c>
      <c r="O11" s="3" t="inlineStr">
        <is>
          <t>Dízel</t>
        </is>
      </c>
      <c r="P11" s="5" t="n">
        <v>650</v>
      </c>
      <c r="Q11" s="6" t="n">
        <v>7.5</v>
      </c>
      <c r="R11" s="5">
        <f>IFERROR(M11/100*Q11*P11,0)</f>
        <v/>
      </c>
      <c r="S11" s="5" t="n">
        <v>36000</v>
      </c>
      <c r="T11" s="5" t="n">
        <v>3900</v>
      </c>
      <c r="U11" s="5" t="n">
        <v>300</v>
      </c>
      <c r="V11" s="5">
        <f>IFERROR(SUM(R11,S11,T11,U11),0)</f>
        <v/>
      </c>
      <c r="W11" s="5" t="n">
        <v>20000</v>
      </c>
      <c r="X11" s="5">
        <f>IFERROR(V11+W11,0)</f>
        <v/>
      </c>
      <c r="Y11" s="3">
        <f>IF(X11&gt;0,IF(Y11="Fizetett","Fizetett","Fizetendő"),"Nincs fizetendő")</f>
        <v/>
      </c>
      <c r="Z11" s="3" t="n"/>
      <c r="AA11" s="3" t="inlineStr">
        <is>
          <t>Projekt lezárva</t>
        </is>
      </c>
    </row>
    <row r="12"/>
    <row r="13" ht="20" customHeight="1">
      <c r="A13" s="11" t="n"/>
      <c r="B13" s="12" t="inlineStr">
        <is>
          <t>ÖSSZESEN:</t>
        </is>
      </c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  <c r="L13" s="11" t="n"/>
      <c r="M13" s="13">
        <f>SUM(M3:M11)</f>
        <v/>
      </c>
      <c r="N13" s="11" t="n"/>
      <c r="O13" s="11" t="n"/>
      <c r="P13" s="11" t="n"/>
      <c r="Q13" s="11" t="n"/>
      <c r="R13" s="14">
        <f>SUM(R3:R11)</f>
        <v/>
      </c>
      <c r="S13" s="11" t="n"/>
      <c r="T13" s="11" t="n"/>
      <c r="U13" s="11" t="n"/>
      <c r="V13" s="14">
        <f>SUM(V3:V11)</f>
        <v/>
      </c>
      <c r="W13" s="14">
        <f>SUM(W3:W11)</f>
        <v/>
      </c>
      <c r="X13" s="14">
        <f>SUM(X3:X11)</f>
        <v/>
      </c>
      <c r="Y13" s="11" t="n"/>
      <c r="Z13" s="11" t="n"/>
    </row>
  </sheetData>
  <mergeCells count="1">
    <mergeCell ref="A1:Z1"/>
  </mergeCells>
  <dataValidations count="3">
    <dataValidation sqref="Y3:Y50" showErrorMessage="1" showInputMessage="1" allowBlank="1" type="list">
      <formula1>"Fizetett,Folyamatban,Jóváhagyás alatt"</formula1>
    </dataValidation>
    <dataValidation sqref="F3:F50" showErrorMessage="1" showInputMessage="1" allowBlank="1" type="list">
      <formula1>"Kft.,Bt.,egyéni vállalkozó"</formula1>
    </dataValidation>
    <dataValidation sqref="O3:O50" showErrorMessage="1" showInputMessage="1" allowBlank="1" type="list">
      <formula1>"Benzin,Dízel,Elektromos,Hibrid,LPG"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</cols>
  <sheetData>
    <row r="1" ht="32" customHeight="1">
      <c r="A1" s="1" t="inlineStr">
        <is>
          <t>KIKÜLDETÉSI ÖSSZESÍTŐ – VEZETŐI ÁTTEKINTÉS</t>
        </is>
      </c>
    </row>
    <row r="2" ht="22" customHeight="1">
      <c r="A2" s="15" t="inlineStr">
        <is>
          <t>FŐ MUTATÓK</t>
        </is>
      </c>
    </row>
    <row r="3" ht="18" customHeight="1">
      <c r="A3" s="16" t="inlineStr">
        <is>
          <t>Összes kiküldetés száma (db)</t>
        </is>
      </c>
      <c r="B3" s="17">
        <f>COUNTA(Kiküldetések!A3:A11)</f>
        <v/>
      </c>
    </row>
    <row r="4" ht="18" customHeight="1">
      <c r="A4" s="18" t="inlineStr">
        <is>
          <t>Összes megtett km</t>
        </is>
      </c>
      <c r="B4" s="19">
        <f>SUM(Kiküldetések!M3:M11)</f>
        <v/>
      </c>
    </row>
    <row r="5" ht="18" customHeight="1">
      <c r="A5" s="16" t="inlineStr">
        <is>
          <t>Összes üzemanyagköltség (Ft)</t>
        </is>
      </c>
      <c r="B5" s="20">
        <f>SUM(Kiküldetések!R3:R11)</f>
        <v/>
      </c>
    </row>
    <row r="6" ht="18" customHeight="1">
      <c r="A6" s="18" t="inlineStr">
        <is>
          <t>Összes kilométerdíj/amortizáció (Ft)</t>
        </is>
      </c>
      <c r="B6" s="20">
        <f>SUM(Kiküldetések!S3:S11)</f>
        <v/>
      </c>
    </row>
    <row r="7" ht="18" customHeight="1">
      <c r="A7" s="16" t="inlineStr">
        <is>
          <t>Összes útdíj/parkolás (Ft)</t>
        </is>
      </c>
      <c r="B7" s="20">
        <f>SUM(Kiküldetések!T3:T11)</f>
        <v/>
      </c>
    </row>
    <row r="8" ht="18" customHeight="1">
      <c r="A8" s="18" t="inlineStr">
        <is>
          <t>Összes egyéb költség (Ft)</t>
        </is>
      </c>
      <c r="B8" s="20">
        <f>SUM(Kiküldetések!U3:U11)</f>
        <v/>
      </c>
    </row>
    <row r="9" ht="18" customHeight="1">
      <c r="A9" s="16" t="inlineStr">
        <is>
          <t>Összes útiköltség (Ft)</t>
        </is>
      </c>
      <c r="B9" s="20">
        <f>SUM(Kiküldetések!V3:V11)</f>
        <v/>
      </c>
    </row>
    <row r="10" ht="18" customHeight="1">
      <c r="A10" s="18" t="inlineStr">
        <is>
          <t>Összes napidíj (Ft)</t>
        </is>
      </c>
      <c r="B10" s="20">
        <f>SUM(Kiküldetések!W3:W11)</f>
        <v/>
      </c>
    </row>
    <row r="11" ht="18" customHeight="1">
      <c r="A11" s="16" t="inlineStr">
        <is>
          <t>Összes kifizetendő (Ft)</t>
        </is>
      </c>
      <c r="B11" s="20">
        <f>SUM(Kiküldetések!X3:X11)</f>
        <v/>
      </c>
    </row>
    <row r="12" ht="18" customHeight="1">
      <c r="A12" s="18" t="inlineStr">
        <is>
          <t>Átlagos útiköltség / kiküldetés (Ft)</t>
        </is>
      </c>
      <c r="B12" s="20">
        <f>IFERROR(AVERAGE(Kiküldetések!V3:V11),0)</f>
        <v/>
      </c>
    </row>
    <row r="13" ht="18" customHeight="1">
      <c r="A13" s="16" t="inlineStr">
        <is>
          <t>Átlagos megtett km</t>
        </is>
      </c>
      <c r="B13" s="19">
        <f>IFERROR(AVERAGE(Kiküldetések!M3:M11),0)</f>
        <v/>
      </c>
    </row>
    <row r="14" ht="18" customHeight="1">
      <c r="A14" s="18" t="inlineStr">
        <is>
          <t>Fizetett tételek száma (db)</t>
        </is>
      </c>
      <c r="B14" s="17">
        <f>COUNTIF(Kiküldetések!Y3:Y11,"Fizetett")</f>
        <v/>
      </c>
    </row>
    <row r="15" ht="18" customHeight="1">
      <c r="A15" s="16" t="inlineStr">
        <is>
          <t>Folyamatban lévő tételek (db)</t>
        </is>
      </c>
      <c r="B15" s="17">
        <f>COUNTIF(Kiküldetések!Y3:Y11,"Folyamatban")</f>
        <v/>
      </c>
    </row>
    <row r="16" ht="18" customHeight="1">
      <c r="A16" s="18" t="inlineStr">
        <is>
          <t>Jóváhagyás alatt (db)</t>
        </is>
      </c>
      <c r="B16" s="17">
        <f>COUNTIF(Kiküldetések!Y3:Y11,"Jóváhagyás alatt")</f>
        <v/>
      </c>
    </row>
    <row r="17" ht="18" customHeight="1">
      <c r="A17" s="16" t="inlineStr">
        <is>
          <t>Napidíj aránya (%)</t>
        </is>
      </c>
      <c r="B17" s="21">
        <f>IFERROR(SUM(Kiküldetések!W3:W11)/SUM(Kiküldetések!X3:X11),0)</f>
        <v/>
      </c>
    </row>
    <row r="18" ht="18" customHeight="1">
      <c r="A18" s="18" t="inlineStr">
        <is>
          <t>Üzemanyagköltség aránya (%)</t>
        </is>
      </c>
      <c r="B18" s="21">
        <f>IFERROR(SUM(Kiküldetések!R3:R11)/SUM(Kiküldetések!V3:V11),0)</f>
        <v/>
      </c>
    </row>
    <row r="19" ht="10" customHeight="1"/>
    <row r="20"/>
    <row r="21"/>
    <row r="22">
      <c r="A22" s="22" t="inlineStr">
        <is>
          <t>HAVI ÖSSZESÍTÉS (MINTA)</t>
        </is>
      </c>
    </row>
    <row r="23">
      <c r="A23" s="23" t="inlineStr">
        <is>
          <t>Hónap</t>
        </is>
      </c>
      <c r="B23" s="23" t="inlineStr">
        <is>
          <t>Kiküldetések száma</t>
        </is>
      </c>
      <c r="C23" s="23" t="inlineStr">
        <is>
          <t>Összes költség (Ft)</t>
        </is>
      </c>
      <c r="D23" s="23" t="inlineStr">
        <is>
          <t>Összes km</t>
        </is>
      </c>
    </row>
    <row r="24">
      <c r="A24" s="3" t="inlineStr">
        <is>
          <t>2026. április</t>
        </is>
      </c>
      <c r="B24" s="24" t="n">
        <v>3</v>
      </c>
      <c r="C24" s="25">
        <f>SUMPRODUCT((MONTH(Kiküldetések!B3:B11)=5)*(Kiküldetések!V3:V11))</f>
        <v/>
      </c>
      <c r="D24" s="26">
        <f>SUMPRODUCT((MONTH(Kiküldetések!B3:B11)=5)*(Kiküldetések!M3:M11))</f>
        <v/>
      </c>
    </row>
    <row r="25">
      <c r="A25" s="7" t="inlineStr">
        <is>
          <t>2026. május</t>
        </is>
      </c>
      <c r="B25" s="27" t="n">
        <v>3</v>
      </c>
      <c r="C25" s="28">
        <f>SUMPRODUCT((MONTH(Kiküldetések!B3:B11)=6)*(Kiküldetések!V3:V11))</f>
        <v/>
      </c>
      <c r="D25" s="29">
        <f>SUMPRODUCT((MONTH(Kiküldetések!B3:B11)=6)*(Kiküldetések!M3:M11))</f>
        <v/>
      </c>
    </row>
    <row r="26">
      <c r="A26" s="3" t="inlineStr">
        <is>
          <t>2026. június</t>
        </is>
      </c>
      <c r="B26" s="24" t="n">
        <v>3</v>
      </c>
      <c r="C26" s="25">
        <f>SUMPRODUCT((MONTH(Kiküldetések!B3:B11)=7)*(Kiküldetések!V3:V11))</f>
        <v/>
      </c>
      <c r="D26" s="26">
        <f>SUMPRODUCT((MONTH(Kiküldetések!B3:B11)=7)*(Kiküldetések!M3:M11))</f>
        <v/>
      </c>
    </row>
    <row r="27">
      <c r="F27" s="22" t="inlineStr">
        <is>
          <t>KÖLTSÉGTÍPUS MEGOSZLÁS</t>
        </is>
      </c>
    </row>
    <row r="28">
      <c r="F28" s="23" t="inlineStr">
        <is>
          <t>Költségtípus</t>
        </is>
      </c>
      <c r="G28" s="23" t="inlineStr">
        <is>
          <t>Összeg (Ft)</t>
        </is>
      </c>
    </row>
    <row r="29">
      <c r="F29" s="30" t="inlineStr">
        <is>
          <t>Üzemanyagköltség</t>
        </is>
      </c>
      <c r="G29" s="31">
        <f>SUM(Kiküldetések!R3:R11)</f>
        <v/>
      </c>
    </row>
    <row r="30">
      <c r="F30" s="32" t="inlineStr">
        <is>
          <t>Kilométerdíj/amortizáció</t>
        </is>
      </c>
      <c r="G30" s="33">
        <f>SUM(Kiküldetések!S3:S11)</f>
        <v/>
      </c>
    </row>
    <row r="31">
      <c r="F31" s="30" t="inlineStr">
        <is>
          <t>Napidíj</t>
        </is>
      </c>
      <c r="G31" s="31">
        <f>SUM(Kiküldetések!W3:W11)</f>
        <v/>
      </c>
    </row>
    <row r="32">
      <c r="F32" s="32" t="inlineStr">
        <is>
          <t>Útdíj/parkolás</t>
        </is>
      </c>
      <c r="G32" s="33">
        <f>SUM(Kiküldetések!T3:T11)</f>
        <v/>
      </c>
    </row>
    <row r="33">
      <c r="F33" s="30" t="inlineStr">
        <is>
          <t>Egyéb</t>
        </is>
      </c>
      <c r="G33" s="31">
        <f>SUM(Kiküldetések!U3:U11)</f>
        <v/>
      </c>
    </row>
  </sheetData>
  <mergeCells count="2">
    <mergeCell ref="A1:H1"/>
    <mergeCell ref="A2:B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55" customWidth="1" min="2" max="2"/>
    <col width="40" customWidth="1" min="3" max="3"/>
  </cols>
  <sheetData>
    <row r="1" ht="36" customHeight="1">
      <c r="A1" s="1" t="inlineStr">
        <is>
          <t>KIKÜLDETÉSI RENDELVÉNY – KITÖLTÉSI ÚTMUTATÓ</t>
        </is>
      </c>
    </row>
    <row r="2" ht="16" customHeight="1">
      <c r="A2" s="34" t="inlineStr"/>
      <c r="B2" s="3" t="inlineStr"/>
    </row>
    <row r="3" ht="22" customHeight="1">
      <c r="A3" s="35" t="inlineStr">
        <is>
          <t>1.</t>
        </is>
      </c>
      <c r="B3" s="36" t="inlineStr">
        <is>
          <t>MIKOR KELL KIKÜLDETÉSI RENDELVÉNY?</t>
        </is>
      </c>
      <c r="C3" s="37" t="n"/>
    </row>
    <row r="4" ht="16" customHeight="1">
      <c r="A4" s="34" t="inlineStr"/>
      <c r="B4" s="3" t="inlineStr">
        <is>
          <t>A munkáltató köteles kiküldetési rendelvényt kiállítani, ha a munkavállalót</t>
        </is>
      </c>
    </row>
    <row r="5" ht="16" customHeight="1">
      <c r="A5" s="38" t="inlineStr"/>
      <c r="B5" s="7" t="inlineStr">
        <is>
          <t>hivatalos munkavégzés céljából az állandó munkahelyétől eltérő helyre küldi.</t>
        </is>
      </c>
    </row>
    <row r="6" ht="16" customHeight="1">
      <c r="A6" s="34" t="inlineStr"/>
      <c r="B6" s="3" t="inlineStr">
        <is>
          <t>Jogalap: Mt. 294. § (1) bek. e) pont, 53. §</t>
        </is>
      </c>
    </row>
    <row r="7" ht="16" customHeight="1">
      <c r="A7" s="38" t="inlineStr"/>
      <c r="B7" s="7" t="inlineStr">
        <is>
          <t>Nincs szükség rendelvényre: napi hazautazás, megszokott ügyféllátogatás</t>
        </is>
      </c>
    </row>
    <row r="8" ht="16" customHeight="1">
      <c r="A8" s="34" t="inlineStr"/>
      <c r="B8" s="3" t="inlineStr">
        <is>
          <t>ha a munkaszerződésben rögzített a mozgó munkahely.</t>
        </is>
      </c>
    </row>
    <row r="9" ht="16" customHeight="1">
      <c r="A9" s="38" t="inlineStr"/>
      <c r="B9" s="7" t="inlineStr"/>
    </row>
    <row r="10" ht="22" customHeight="1">
      <c r="A10" s="35" t="inlineStr">
        <is>
          <t>2.</t>
        </is>
      </c>
      <c r="B10" s="36" t="inlineStr">
        <is>
          <t>HOGYAN KELL KITÖLTENI?</t>
        </is>
      </c>
      <c r="C10" s="37" t="n"/>
    </row>
    <row r="11" ht="16" customHeight="1">
      <c r="A11" s="38" t="inlineStr"/>
      <c r="B11" s="7" t="inlineStr">
        <is>
          <t>• Rendelvényszám: egyedi, évente újraindul (pl. KR-2026-001)</t>
        </is>
      </c>
    </row>
    <row r="12" ht="16" customHeight="1">
      <c r="A12" s="34" t="inlineStr"/>
      <c r="B12" s="3" t="inlineStr">
        <is>
          <t>• Dátum: ÉÉÉÉ.HH.NN. formátumban (pl. 2026.06.16.)</t>
        </is>
      </c>
    </row>
    <row r="13" ht="16" customHeight="1">
      <c r="A13" s="38" t="inlineStr"/>
      <c r="B13" s="7" t="inlineStr">
        <is>
          <t>• Adószám: kötelező, 13 jegyű (pl. 12345678-2-41)</t>
        </is>
      </c>
    </row>
    <row r="14" ht="16" customHeight="1">
      <c r="A14" s="34" t="inlineStr"/>
      <c r="B14" s="3" t="inlineStr">
        <is>
          <t>• Távolság: oda-vissza km-ben adja meg</t>
        </is>
      </c>
    </row>
    <row r="15" ht="16" customHeight="1">
      <c r="A15" s="38" t="inlineStr"/>
      <c r="B15" s="7" t="inlineStr">
        <is>
          <t>• Üzemanyagár: töltőállomási bizonylat alapján</t>
        </is>
      </c>
    </row>
    <row r="16" ht="16" customHeight="1">
      <c r="A16" s="34" t="inlineStr"/>
      <c r="B16" s="3" t="inlineStr">
        <is>
          <t>• Fogyasztás: gyári fogyasztás vagy mért érték (l/100 km)</t>
        </is>
      </c>
    </row>
    <row r="17" ht="16" customHeight="1">
      <c r="A17" s="38" t="inlineStr"/>
      <c r="B17" s="7" t="inlineStr">
        <is>
          <t>• Napidíj: jelenleg adómentes határ: 0 Ft (SZJA tv. alapján ellenőrizze!)</t>
        </is>
      </c>
    </row>
    <row r="18" ht="16" customHeight="1">
      <c r="A18" s="34" t="inlineStr"/>
      <c r="B18" s="3" t="inlineStr">
        <is>
          <t>• Státusz: Jóváhagyás alatt → Folyamatban → Fizetett</t>
        </is>
      </c>
    </row>
    <row r="19" ht="16" customHeight="1">
      <c r="A19" s="38" t="inlineStr"/>
      <c r="B19" s="7" t="inlineStr"/>
    </row>
    <row r="20" ht="22" customHeight="1">
      <c r="A20" s="35" t="inlineStr">
        <is>
          <t>3.</t>
        </is>
      </c>
      <c r="B20" s="36" t="inlineStr">
        <is>
          <t>AJÁNLOTT CSATOLMÁNYOK</t>
        </is>
      </c>
      <c r="C20" s="37" t="n"/>
    </row>
    <row r="21" ht="16" customHeight="1">
      <c r="A21" s="38" t="inlineStr"/>
      <c r="B21" s="7" t="inlineStr">
        <is>
          <t>• Google Maps / Waze útirány képernyőfotó vagy nyomtatott útvonal</t>
        </is>
      </c>
    </row>
    <row r="22" ht="16" customHeight="1">
      <c r="A22" s="34" t="inlineStr"/>
      <c r="B22" s="3" t="inlineStr">
        <is>
          <t>• Üzemanyag-töltési bizonylat (blokk, számla)</t>
        </is>
      </c>
    </row>
    <row r="23" ht="16" customHeight="1">
      <c r="A23" s="38" t="inlineStr"/>
      <c r="B23" s="7" t="inlineStr">
        <is>
          <t>• Parkolási bizonylat / útdíj-elszámolás (e-matrica, autópálya)</t>
        </is>
      </c>
    </row>
    <row r="24" ht="16" customHeight="1">
      <c r="A24" s="34" t="inlineStr"/>
      <c r="B24" s="3" t="inlineStr">
        <is>
          <t>• Szállodaszámla (ha éjszakázás is volt)</t>
        </is>
      </c>
    </row>
    <row r="25" ht="16" customHeight="1">
      <c r="A25" s="38" t="inlineStr"/>
      <c r="B25" s="7" t="inlineStr">
        <is>
          <t>• Az üzleti találkozó visszaigazolása (e-mail, meghívó)</t>
        </is>
      </c>
    </row>
    <row r="26" ht="16" customHeight="1">
      <c r="A26" s="34" t="inlineStr"/>
      <c r="B26" s="3" t="inlineStr"/>
    </row>
    <row r="27" ht="22" customHeight="1">
      <c r="A27" s="35" t="inlineStr">
        <is>
          <t>4.</t>
        </is>
      </c>
      <c r="B27" s="36" t="inlineStr">
        <is>
          <t>NAV-MEGFELELŐSÉG ÉS FIGYELMEZTETÉSEK</t>
        </is>
      </c>
      <c r="C27" s="37" t="n"/>
    </row>
    <row r="28" ht="16" customHeight="1">
      <c r="A28" s="39" t="inlineStr"/>
      <c r="B28" s="40" t="inlineStr">
        <is>
          <t>⚠ Az adószámot pontosan ellenőrizze – NAV adóellenőrzésnél kiemelten vizsgált!</t>
        </is>
      </c>
    </row>
    <row r="29" ht="16" customHeight="1">
      <c r="A29" s="39" t="inlineStr"/>
      <c r="B29" s="40" t="inlineStr">
        <is>
          <t>⚠ A dátumformátum ÉÉÉÉ.HH.NN. legyen, eltérés esetén az irat érvénytelen lehet!</t>
        </is>
      </c>
    </row>
    <row r="30" ht="16" customHeight="1">
      <c r="A30" s="39" t="inlineStr"/>
      <c r="B30" s="40" t="inlineStr">
        <is>
          <t>⚠ A km-adatoknak egyezniük kell a menetlevéllel (kötelező irat gépjárművekhez)!</t>
        </is>
      </c>
    </row>
    <row r="31" ht="16" customHeight="1">
      <c r="A31" s="39" t="inlineStr"/>
      <c r="B31" s="40" t="inlineStr">
        <is>
          <t>⚠ Üzemanyagárat töltőállomási bizonylattal kell alátámasztani!</t>
        </is>
      </c>
    </row>
    <row r="32" ht="16" customHeight="1">
      <c r="A32" s="39" t="inlineStr"/>
      <c r="B32" s="40" t="inlineStr">
        <is>
          <t>⚠ Az elszámolható napidíj szabályait az aktuális SZJA-törvény alapján ellenőrizze!</t>
        </is>
      </c>
    </row>
    <row r="33" ht="16" customHeight="1">
      <c r="A33" s="41" t="inlineStr"/>
      <c r="B33" s="42" t="inlineStr">
        <is>
          <t>✓ A rendelvényt aláírásra/jóváhagyásra kell bemutatni a közvetlen felettesnek.</t>
        </is>
      </c>
    </row>
    <row r="34" ht="16" customHeight="1">
      <c r="A34" s="41" t="inlineStr"/>
      <c r="B34" s="42" t="inlineStr">
        <is>
          <t>✓ Megőrzési kötelezettség: 5 év (könyvelési bizonylat)</t>
        </is>
      </c>
    </row>
    <row r="35" ht="16" customHeight="1">
      <c r="A35" s="38" t="inlineStr"/>
      <c r="B35" s="7" t="inlineStr"/>
    </row>
    <row r="36" ht="22" customHeight="1">
      <c r="A36" s="35" t="inlineStr">
        <is>
          <t>5.</t>
        </is>
      </c>
      <c r="B36" s="36" t="inlineStr">
        <is>
          <t>ADATVÉDELMI MEGJEGYZÉS (GDPR / NAIH)</t>
        </is>
      </c>
      <c r="C36" s="37" t="n"/>
    </row>
    <row r="37" ht="16" customHeight="1">
      <c r="A37" s="38" t="inlineStr"/>
      <c r="B37" s="7" t="inlineStr">
        <is>
          <t>A kiküldetési rendelvény személyes adatokat (név, munkakör, utazási adatok) tartalmaz.</t>
        </is>
      </c>
    </row>
    <row r="38" ht="16" customHeight="1">
      <c r="A38" s="34" t="inlineStr"/>
      <c r="B38" s="3" t="inlineStr">
        <is>
          <t>Kezelési jogalap: jogos érdek / szerződéses kötelezettség (GDPR 6. cikk (1) b/f pont).</t>
        </is>
      </c>
    </row>
    <row r="39" ht="16" customHeight="1">
      <c r="A39" s="38" t="inlineStr"/>
      <c r="B39" s="7" t="inlineStr">
        <is>
          <t>Az adatokat kizárólag a munkáltató és a könyvelő kezelheti.</t>
        </is>
      </c>
    </row>
    <row r="40" ht="16" customHeight="1">
      <c r="A40" s="34" t="inlineStr"/>
      <c r="B40" s="3" t="inlineStr">
        <is>
          <t>Adatmegőrzés: a jogszabályi megőrzési idő lejártával törölni kell.</t>
        </is>
      </c>
    </row>
    <row r="41" ht="16" customHeight="1">
      <c r="A41" s="38" t="inlineStr"/>
      <c r="B41" s="7" t="inlineStr">
        <is>
          <t>Érintetti jogok: tájékoztatás, helyesbítés, törlés kérése a munkáltatótól.</t>
        </is>
      </c>
    </row>
    <row r="42" ht="16" customHeight="1">
      <c r="A42" s="34" t="inlineStr"/>
      <c r="B42" s="3" t="inlineStr">
        <is>
          <t>Adatvédelmi incidens esetén 72 órán belül értesíteni kell a NAIH-ot.</t>
        </is>
      </c>
    </row>
    <row r="43" ht="16" customHeight="1">
      <c r="A43" s="38" t="inlineStr"/>
      <c r="B43" s="7" t="inlineStr"/>
    </row>
    <row r="44" ht="22" customHeight="1">
      <c r="A44" s="35" t="inlineStr">
        <is>
          <t>6.</t>
        </is>
      </c>
      <c r="B44" s="36" t="inlineStr">
        <is>
          <t>LAPOK LEÍRÁSA</t>
        </is>
      </c>
      <c r="C44" s="37" t="n"/>
    </row>
    <row r="45" ht="16" customHeight="1">
      <c r="A45" s="38" t="inlineStr"/>
      <c r="B45" s="7" t="inlineStr">
        <is>
          <t>📋 Kiküldetések lap: minden kiküldetési rendelvény egy sorban rögzítendő.</t>
        </is>
      </c>
    </row>
    <row r="46" ht="16" customHeight="1">
      <c r="A46" s="34" t="inlineStr"/>
      <c r="B46" s="3" t="inlineStr">
        <is>
          <t>📊 Összesítő lap: automatikus mutatók, diagramok – ne szerkessze kézzel!</t>
        </is>
      </c>
    </row>
    <row r="47" ht="16" customHeight="1">
      <c r="A47" s="38" t="inlineStr"/>
      <c r="B47" s="7" t="inlineStr">
        <is>
          <t>📖 Útmutató lap: ez az oldal – tájékoztató jellegű, nincs adatbevitel.</t>
        </is>
      </c>
    </row>
    <row r="48"/>
    <row r="49"/>
    <row r="50">
      <c r="B50" s="43" t="inlineStr">
        <is>
          <t>Sablon verzió: 2026.06.16. | Készítette: Belső Pénzügy | NAV-kompatibilis sablon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2026-06-16T17:33:52Z</dcterms:created>
  <dcterms:modified xmlns:dcterms="http://purl.org/dc/terms/" xmlns:xsi="http://www.w3.org/2001/XMLSchema-instance" xsi:type="dcterms:W3CDTF">2026-06-16T17:33:52Z</dcterms:modified>
</cp:coreProperties>
</file>