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elenléti ív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&quot;.&quot;mm&quot;.&quot;dd&quot;.&quot;"/>
    <numFmt numFmtId="165" formatCode="hh:mm"/>
    <numFmt numFmtId="166" formatCode="0.0"/>
    <numFmt numFmtId="167" formatCode="# ##0 &quot;Ft&quot;"/>
    <numFmt numFmtId="168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E5E7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2" fontId="3" fillId="4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167" fontId="3" fillId="3" borderId="1" applyAlignment="1" pivotButton="0" quotePrefix="0" xfId="0">
      <alignment horizontal="center" vertical="center" wrapText="1"/>
    </xf>
    <xf numFmtId="167" fontId="3" fillId="0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 wrapText="1"/>
    </xf>
    <xf numFmtId="2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2" fontId="5" fillId="7" borderId="1" pivotButton="0" quotePrefix="0" xfId="0"/>
    <xf numFmtId="1" fontId="5" fillId="7" borderId="1" pivotButton="0" quotePrefix="0" xfId="0"/>
    <xf numFmtId="167" fontId="5" fillId="7" borderId="1" pivotButton="0" quotePrefix="0" xfId="0"/>
    <xf numFmtId="0" fontId="5" fillId="7" borderId="1" pivotButton="0" quotePrefix="0" xfId="0"/>
    <xf numFmtId="1" fontId="4" fillId="4" borderId="1" pivotButton="0" quotePrefix="0" xfId="0"/>
    <xf numFmtId="2" fontId="4" fillId="4" borderId="1" pivotButton="0" quotePrefix="0" xfId="0"/>
    <xf numFmtId="168" fontId="4" fillId="4" borderId="1" pivotButton="0" quotePrefix="0" xfId="0"/>
    <xf numFmtId="167" fontId="4" fillId="4" borderId="1" pivotButton="0" quotePrefix="0" xfId="0"/>
    <xf numFmtId="0" fontId="3" fillId="4" borderId="1" pivotButton="0" quotePrefix="0" xfId="0"/>
    <xf numFmtId="2" fontId="3" fillId="4" borderId="1" pivotButton="0" quotePrefix="0" xfId="0"/>
    <xf numFmtId="167" fontId="3" fillId="4" borderId="1" pivotButton="0" quotePrefix="0" xfId="0"/>
    <xf numFmtId="0" fontId="3" fillId="5" borderId="1" pivotButton="0" quotePrefix="0" xfId="0"/>
    <xf numFmtId="2" fontId="3" fillId="5" borderId="1" pivotButton="0" quotePrefix="0" xfId="0"/>
    <xf numFmtId="167" fontId="3" fillId="5" borderId="1" pivotButton="0" quotePrefix="0" xfId="0"/>
    <xf numFmtId="0" fontId="2" fillId="7" borderId="1" pivotButton="0" quotePrefix="0" xfId="0"/>
    <xf numFmtId="0" fontId="4" fillId="4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dxfs count="4">
    <dxf>
      <font>
        <b val="1"/>
        <color rgb="00991B1B"/>
      </font>
      <fill>
        <patternFill patternType="solid">
          <fgColor rgb="00FCA5A5"/>
        </patternFill>
      </fill>
    </dxf>
    <dxf>
      <font>
        <b val="1"/>
        <color rgb="00166534"/>
      </font>
      <fill>
        <patternFill patternType="solid">
          <fgColor rgb="00BBF7D0"/>
        </patternFill>
      </fill>
    </dxf>
    <dxf>
      <font>
        <b val="1"/>
        <color rgb="0092400E"/>
      </font>
      <fill>
        <patternFill patternType="solid">
          <fgColor rgb="00FDE68A"/>
        </patternFill>
      </fill>
    </dxf>
    <dxf>
      <font>
        <name val="Calibri"/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Ledolgozott óra alkalmazottanként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'Összesítő'!C10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'Összesítő'!$A$11:$A$19</f>
            </numRef>
          </cat>
          <val>
            <numRef>
              <f>'Összesítő'!$C$11:$C$19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Alkalmazott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Óra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Státusz megoszlás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'Összesítő'!$A$23:$A$28</f>
            </numRef>
          </cat>
          <val>
            <numRef>
              <f>'Összesítő'!$B$23:$B$28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2" customWidth="1" min="1" max="1"/>
    <col width="9" customWidth="1" min="2" max="2"/>
    <col width="18" customWidth="1" min="3" max="3"/>
    <col width="16" customWidth="1" min="4" max="4"/>
    <col width="13" customWidth="1" min="5" max="5"/>
    <col width="10" customWidth="1" min="6" max="6"/>
    <col width="10" customWidth="1" min="7" max="7"/>
    <col width="12" customWidth="1" min="8" max="8"/>
    <col width="13" customWidth="1" min="9" max="9"/>
    <col width="11" customWidth="1" min="10" max="10"/>
    <col width="11" customWidth="1" min="11" max="11"/>
    <col width="12" customWidth="1" min="12" max="12"/>
    <col width="13" customWidth="1" min="13" max="13"/>
    <col width="17" customWidth="1" min="14" max="14"/>
    <col width="22" customWidth="1" min="15" max="15"/>
  </cols>
  <sheetData>
    <row r="1" ht="26" customHeight="1">
      <c r="A1" s="1" t="inlineStr">
        <is>
          <t>PannonTech Kft. – Jelenléti ív – 2026. július 14. (kedd)</t>
        </is>
      </c>
    </row>
    <row r="2" ht="34" customHeight="1">
      <c r="A2" s="2" t="inlineStr">
        <is>
          <t>Dátum</t>
        </is>
      </c>
      <c r="B2" s="2" t="inlineStr">
        <is>
          <t>Nap neve</t>
        </is>
      </c>
      <c r="C2" s="2" t="inlineStr">
        <is>
          <t>Alkalmazott neve</t>
        </is>
      </c>
      <c r="D2" s="2" t="inlineStr">
        <is>
          <t>Beosztás</t>
        </is>
      </c>
      <c r="E2" s="2" t="inlineStr">
        <is>
          <t>Tervezett kezdés</t>
        </is>
      </c>
      <c r="F2" s="2" t="inlineStr">
        <is>
          <t>Érkezés</t>
        </is>
      </c>
      <c r="G2" s="2" t="inlineStr">
        <is>
          <t>Távozás</t>
        </is>
      </c>
      <c r="H2" s="2" t="inlineStr">
        <is>
          <t>Ebédszünet (óra)</t>
        </is>
      </c>
      <c r="I2" s="2" t="inlineStr">
        <is>
          <t>Ledolgozott óra</t>
        </is>
      </c>
      <c r="J2" s="2" t="inlineStr">
        <is>
          <t>Késés (perc)</t>
        </is>
      </c>
      <c r="K2" s="2" t="inlineStr">
        <is>
          <t>Túlóra (óra)</t>
        </is>
      </c>
      <c r="L2" s="2" t="inlineStr">
        <is>
          <t>Órabér (Ft)</t>
        </is>
      </c>
      <c r="M2" s="2" t="inlineStr">
        <is>
          <t>Napi bér (Ft)</t>
        </is>
      </c>
      <c r="N2" s="2" t="inlineStr">
        <is>
          <t>Státusz</t>
        </is>
      </c>
      <c r="O2" s="2" t="inlineStr">
        <is>
          <t>Megjegyzés</t>
        </is>
      </c>
    </row>
    <row r="3">
      <c r="A3" s="3" t="inlineStr">
        <is>
          <t>2026.07.14.</t>
        </is>
      </c>
      <c r="B3" s="4" t="inlineStr">
        <is>
          <t>Kedd</t>
        </is>
      </c>
      <c r="C3" s="5" t="inlineStr">
        <is>
          <t>Nagy Péter</t>
        </is>
      </c>
      <c r="D3" s="5" t="inlineStr">
        <is>
          <t>Csoportvezető</t>
        </is>
      </c>
      <c r="E3" s="6" t="inlineStr">
        <is>
          <t>08:00</t>
        </is>
      </c>
      <c r="F3" s="7" t="inlineStr">
        <is>
          <t>07:55</t>
        </is>
      </c>
      <c r="G3" s="7" t="inlineStr">
        <is>
          <t>16:30</t>
        </is>
      </c>
      <c r="H3" s="8" t="n">
        <v>0.5</v>
      </c>
      <c r="I3" s="9">
        <f>IFERROR(IF(OR(N3="Jelen",N3="Késés",N3="Táv. munkavégzés"),(G3-F3)*24-H3,0),0)</f>
        <v/>
      </c>
      <c r="J3" s="10">
        <f>IFERROR(IF(N3="Késés",MAX(0,(F3-E3)*1440),0),0)</f>
        <v/>
      </c>
      <c r="K3" s="9">
        <f>IFERROR(IF(I3&gt;8,I3-8,0),0)</f>
        <v/>
      </c>
      <c r="L3" s="11" t="n">
        <v>2500</v>
      </c>
      <c r="M3" s="12">
        <f>ROUND(I3*L3,0)</f>
        <v/>
      </c>
      <c r="N3" s="13" t="inlineStr">
        <is>
          <t>Jelen</t>
        </is>
      </c>
      <c r="O3" s="5" t="inlineStr"/>
    </row>
    <row r="4">
      <c r="A4" s="14" t="inlineStr">
        <is>
          <t>2026.07.14.</t>
        </is>
      </c>
      <c r="B4" s="15" t="inlineStr">
        <is>
          <t>Kedd</t>
        </is>
      </c>
      <c r="C4" s="16" t="inlineStr">
        <is>
          <t>Kovács Anna</t>
        </is>
      </c>
      <c r="D4" s="16" t="inlineStr">
        <is>
          <t>Könyvelő</t>
        </is>
      </c>
      <c r="E4" s="17" t="inlineStr">
        <is>
          <t>08:00</t>
        </is>
      </c>
      <c r="F4" s="7" t="inlineStr">
        <is>
          <t>08:12</t>
        </is>
      </c>
      <c r="G4" s="7" t="inlineStr">
        <is>
          <t>16:20</t>
        </is>
      </c>
      <c r="H4" s="8" t="n">
        <v>0.5</v>
      </c>
      <c r="I4" s="18">
        <f>IFERROR(IF(OR(N4="Jelen",N4="Késés",N4="Táv. munkavégzés"),(G4-F4)*24-H4,0),0)</f>
        <v/>
      </c>
      <c r="J4" s="19">
        <f>IFERROR(IF(N4="Késés",MAX(0,(F4-E4)*1440),0),0)</f>
        <v/>
      </c>
      <c r="K4" s="18">
        <f>IFERROR(IF(I4&gt;8,I4-8,0),0)</f>
        <v/>
      </c>
      <c r="L4" s="11" t="n">
        <v>2100</v>
      </c>
      <c r="M4" s="12">
        <f>ROUND(I4*L4,0)</f>
        <v/>
      </c>
      <c r="N4" s="13" t="inlineStr">
        <is>
          <t>Késés</t>
        </is>
      </c>
      <c r="O4" s="16" t="inlineStr">
        <is>
          <t>Közlekedési fennakadás</t>
        </is>
      </c>
    </row>
    <row r="5">
      <c r="A5" s="3" t="inlineStr">
        <is>
          <t>2026.07.14.</t>
        </is>
      </c>
      <c r="B5" s="4" t="inlineStr">
        <is>
          <t>Kedd</t>
        </is>
      </c>
      <c r="C5" s="5" t="inlineStr">
        <is>
          <t>Szabó Gábor</t>
        </is>
      </c>
      <c r="D5" s="5" t="inlineStr">
        <is>
          <t>Raktáros</t>
        </is>
      </c>
      <c r="E5" s="6" t="inlineStr">
        <is>
          <t>08:00</t>
        </is>
      </c>
      <c r="F5" s="7" t="inlineStr">
        <is>
          <t>00:00</t>
        </is>
      </c>
      <c r="G5" s="7" t="inlineStr">
        <is>
          <t>00:00</t>
        </is>
      </c>
      <c r="H5" s="8" t="n">
        <v>0</v>
      </c>
      <c r="I5" s="9">
        <f>IFERROR(IF(OR(N5="Jelen",N5="Késés",N5="Táv. munkavégzés"),(G5-F5)*24-H5,0),0)</f>
        <v/>
      </c>
      <c r="J5" s="10">
        <f>IFERROR(IF(N5="Késés",MAX(0,(F5-E5)*1440),0),0)</f>
        <v/>
      </c>
      <c r="K5" s="9">
        <f>IFERROR(IF(I5&gt;8,I5-8,0),0)</f>
        <v/>
      </c>
      <c r="L5" s="11" t="n">
        <v>1900</v>
      </c>
      <c r="M5" s="12">
        <f>ROUND(I5*L5,0)</f>
        <v/>
      </c>
      <c r="N5" s="13" t="inlineStr">
        <is>
          <t>Szabadság</t>
        </is>
      </c>
      <c r="O5" s="5" t="inlineStr">
        <is>
          <t>Előre bejelentve</t>
        </is>
      </c>
    </row>
    <row r="6">
      <c r="A6" s="14" t="inlineStr">
        <is>
          <t>2026.07.14.</t>
        </is>
      </c>
      <c r="B6" s="15" t="inlineStr">
        <is>
          <t>Kedd</t>
        </is>
      </c>
      <c r="C6" s="16" t="inlineStr">
        <is>
          <t>Tóth Erzsébet</t>
        </is>
      </c>
      <c r="D6" s="16" t="inlineStr">
        <is>
          <t>HR-referens</t>
        </is>
      </c>
      <c r="E6" s="17" t="inlineStr">
        <is>
          <t>08:00</t>
        </is>
      </c>
      <c r="F6" s="7" t="inlineStr">
        <is>
          <t>07:58</t>
        </is>
      </c>
      <c r="G6" s="7" t="inlineStr">
        <is>
          <t>17:45</t>
        </is>
      </c>
      <c r="H6" s="8" t="n">
        <v>0.5</v>
      </c>
      <c r="I6" s="18">
        <f>IFERROR(IF(OR(N6="Jelen",N6="Késés",N6="Táv. munkavégzés"),(G6-F6)*24-H6,0),0)</f>
        <v/>
      </c>
      <c r="J6" s="19">
        <f>IFERROR(IF(N6="Késés",MAX(0,(F6-E6)*1440),0),0)</f>
        <v/>
      </c>
      <c r="K6" s="18">
        <f>IFERROR(IF(I6&gt;8,I6-8,0),0)</f>
        <v/>
      </c>
      <c r="L6" s="11" t="n">
        <v>2300</v>
      </c>
      <c r="M6" s="12">
        <f>ROUND(I6*L6,0)</f>
        <v/>
      </c>
      <c r="N6" s="13" t="inlineStr">
        <is>
          <t>Jelen</t>
        </is>
      </c>
      <c r="O6" s="16" t="inlineStr">
        <is>
          <t>Túlórázott</t>
        </is>
      </c>
    </row>
    <row r="7">
      <c r="A7" s="3" t="inlineStr">
        <is>
          <t>2026.07.14.</t>
        </is>
      </c>
      <c r="B7" s="4" t="inlineStr">
        <is>
          <t>Kedd</t>
        </is>
      </c>
      <c r="C7" s="5" t="inlineStr">
        <is>
          <t>Horváth Zoltán</t>
        </is>
      </c>
      <c r="D7" s="5" t="inlineStr">
        <is>
          <t>Karbantartó</t>
        </is>
      </c>
      <c r="E7" s="6" t="inlineStr">
        <is>
          <t>08:00</t>
        </is>
      </c>
      <c r="F7" s="7" t="inlineStr">
        <is>
          <t>00:00</t>
        </is>
      </c>
      <c r="G7" s="7" t="inlineStr">
        <is>
          <t>00:00</t>
        </is>
      </c>
      <c r="H7" s="8" t="n">
        <v>0</v>
      </c>
      <c r="I7" s="9">
        <f>IFERROR(IF(OR(N7="Jelen",N7="Késés",N7="Táv. munkavégzés"),(G7-F7)*24-H7,0),0)</f>
        <v/>
      </c>
      <c r="J7" s="10">
        <f>IFERROR(IF(N7="Késés",MAX(0,(F7-E7)*1440),0),0)</f>
        <v/>
      </c>
      <c r="K7" s="9">
        <f>IFERROR(IF(I7&gt;8,I7-8,0),0)</f>
        <v/>
      </c>
      <c r="L7" s="11" t="n">
        <v>2000</v>
      </c>
      <c r="M7" s="12">
        <f>ROUND(I7*L7,0)</f>
        <v/>
      </c>
      <c r="N7" s="13" t="inlineStr">
        <is>
          <t>Betegszabadság</t>
        </is>
      </c>
      <c r="O7" s="5" t="inlineStr">
        <is>
          <t>Orvosi igazolással</t>
        </is>
      </c>
    </row>
    <row r="8">
      <c r="A8" s="14" t="inlineStr">
        <is>
          <t>2026.07.14.</t>
        </is>
      </c>
      <c r="B8" s="15" t="inlineStr">
        <is>
          <t>Kedd</t>
        </is>
      </c>
      <c r="C8" s="16" t="inlineStr">
        <is>
          <t>Kiss Mária</t>
        </is>
      </c>
      <c r="D8" s="16" t="inlineStr">
        <is>
          <t>Adminisztrátor</t>
        </is>
      </c>
      <c r="E8" s="17" t="inlineStr">
        <is>
          <t>08:00</t>
        </is>
      </c>
      <c r="F8" s="7" t="inlineStr">
        <is>
          <t>08:02</t>
        </is>
      </c>
      <c r="G8" s="7" t="inlineStr">
        <is>
          <t>16:15</t>
        </is>
      </c>
      <c r="H8" s="8" t="n">
        <v>0.5</v>
      </c>
      <c r="I8" s="18">
        <f>IFERROR(IF(OR(N8="Jelen",N8="Késés",N8="Táv. munkavégzés"),(G8-F8)*24-H8,0),0)</f>
        <v/>
      </c>
      <c r="J8" s="19">
        <f>IFERROR(IF(N8="Késés",MAX(0,(F8-E8)*1440),0),0)</f>
        <v/>
      </c>
      <c r="K8" s="18">
        <f>IFERROR(IF(I8&gt;8,I8-8,0),0)</f>
        <v/>
      </c>
      <c r="L8" s="11" t="n">
        <v>2000</v>
      </c>
      <c r="M8" s="12">
        <f>ROUND(I8*L8,0)</f>
        <v/>
      </c>
      <c r="N8" s="13" t="inlineStr">
        <is>
          <t>Jelen</t>
        </is>
      </c>
      <c r="O8" s="16" t="inlineStr"/>
    </row>
    <row r="9">
      <c r="A9" s="3" t="inlineStr">
        <is>
          <t>2026.07.14.</t>
        </is>
      </c>
      <c r="B9" s="4" t="inlineStr">
        <is>
          <t>Kedd</t>
        </is>
      </c>
      <c r="C9" s="5" t="inlineStr">
        <is>
          <t>Varga László</t>
        </is>
      </c>
      <c r="D9" s="5" t="inlineStr">
        <is>
          <t>Sofőr</t>
        </is>
      </c>
      <c r="E9" s="6" t="inlineStr">
        <is>
          <t>08:00</t>
        </is>
      </c>
      <c r="F9" s="7" t="inlineStr">
        <is>
          <t>00:00</t>
        </is>
      </c>
      <c r="G9" s="7" t="inlineStr">
        <is>
          <t>00:00</t>
        </is>
      </c>
      <c r="H9" s="8" t="n">
        <v>0</v>
      </c>
      <c r="I9" s="9">
        <f>IFERROR(IF(OR(N9="Jelen",N9="Késés",N9="Táv. munkavégzés"),(G9-F9)*24-H9,0),0)</f>
        <v/>
      </c>
      <c r="J9" s="10">
        <f>IFERROR(IF(N9="Késés",MAX(0,(F9-E9)*1440),0),0)</f>
        <v/>
      </c>
      <c r="K9" s="9">
        <f>IFERROR(IF(I9&gt;8,I9-8,0),0)</f>
        <v/>
      </c>
      <c r="L9" s="11" t="n">
        <v>2200</v>
      </c>
      <c r="M9" s="12">
        <f>ROUND(I9*L9,0)</f>
        <v/>
      </c>
      <c r="N9" s="13" t="inlineStr">
        <is>
          <t>Igazolatlan</t>
        </is>
      </c>
      <c r="O9" s="5" t="inlineStr">
        <is>
          <t>Nem jelentkezett</t>
        </is>
      </c>
    </row>
    <row r="10">
      <c r="A10" s="14" t="inlineStr">
        <is>
          <t>2026.07.14.</t>
        </is>
      </c>
      <c r="B10" s="15" t="inlineStr">
        <is>
          <t>Kedd</t>
        </is>
      </c>
      <c r="C10" s="16" t="inlineStr">
        <is>
          <t>Molnár Katalin</t>
        </is>
      </c>
      <c r="D10" s="16" t="inlineStr">
        <is>
          <t>Recepciós</t>
        </is>
      </c>
      <c r="E10" s="17" t="inlineStr">
        <is>
          <t>08:00</t>
        </is>
      </c>
      <c r="F10" s="7" t="inlineStr">
        <is>
          <t>07:50</t>
        </is>
      </c>
      <c r="G10" s="7" t="inlineStr">
        <is>
          <t>16:05</t>
        </is>
      </c>
      <c r="H10" s="8" t="n">
        <v>0.5</v>
      </c>
      <c r="I10" s="18">
        <f>IFERROR(IF(OR(N10="Jelen",N10="Késés",N10="Táv. munkavégzés"),(G10-F10)*24-H10,0),0)</f>
        <v/>
      </c>
      <c r="J10" s="19">
        <f>IFERROR(IF(N10="Késés",MAX(0,(F10-E10)*1440),0),0)</f>
        <v/>
      </c>
      <c r="K10" s="18">
        <f>IFERROR(IF(I10&gt;8,I10-8,0),0)</f>
        <v/>
      </c>
      <c r="L10" s="11" t="n">
        <v>1950</v>
      </c>
      <c r="M10" s="12">
        <f>ROUND(I10*L10,0)</f>
        <v/>
      </c>
      <c r="N10" s="13" t="inlineStr">
        <is>
          <t>Jelen</t>
        </is>
      </c>
      <c r="O10" s="16" t="inlineStr"/>
    </row>
    <row r="11">
      <c r="A11" s="3" t="inlineStr">
        <is>
          <t>2026.07.14.</t>
        </is>
      </c>
      <c r="B11" s="4" t="inlineStr">
        <is>
          <t>Kedd</t>
        </is>
      </c>
      <c r="C11" s="5" t="inlineStr">
        <is>
          <t>Németh Ferenc</t>
        </is>
      </c>
      <c r="D11" s="5" t="inlineStr">
        <is>
          <t>Rendszergazda</t>
        </is>
      </c>
      <c r="E11" s="6" t="inlineStr">
        <is>
          <t>08:00</t>
        </is>
      </c>
      <c r="F11" s="7" t="inlineStr">
        <is>
          <t>08:05</t>
        </is>
      </c>
      <c r="G11" s="7" t="inlineStr">
        <is>
          <t>18:10</t>
        </is>
      </c>
      <c r="H11" s="8" t="n">
        <v>0.5</v>
      </c>
      <c r="I11" s="9">
        <f>IFERROR(IF(OR(N11="Jelen",N11="Késés",N11="Táv. munkavégzés"),(G11-F11)*24-H11,0),0)</f>
        <v/>
      </c>
      <c r="J11" s="10">
        <f>IFERROR(IF(N11="Késés",MAX(0,(F11-E11)*1440),0),0)</f>
        <v/>
      </c>
      <c r="K11" s="9">
        <f>IFERROR(IF(I11&gt;8,I11-8,0),0)</f>
        <v/>
      </c>
      <c r="L11" s="11" t="n">
        <v>2600</v>
      </c>
      <c r="M11" s="12">
        <f>ROUND(I11*L11,0)</f>
        <v/>
      </c>
      <c r="N11" s="13" t="inlineStr">
        <is>
          <t>Táv. munkavégzés</t>
        </is>
      </c>
      <c r="O11" s="5" t="inlineStr">
        <is>
          <t>Otthoni munkavégzés</t>
        </is>
      </c>
    </row>
    <row r="12">
      <c r="A12" s="20" t="n"/>
      <c r="B12" s="20" t="n"/>
      <c r="C12" s="20" t="inlineStr">
        <is>
          <t>ÖSSZESEN / ÁTLAG</t>
        </is>
      </c>
      <c r="D12" s="20" t="n"/>
      <c r="E12" s="20" t="n"/>
      <c r="F12" s="20" t="n"/>
      <c r="G12" s="20" t="n"/>
      <c r="H12" s="20" t="n"/>
      <c r="I12" s="21">
        <f>SUM(I3:I11)</f>
        <v/>
      </c>
      <c r="J12" s="22">
        <f>SUM(J3:J11)</f>
        <v/>
      </c>
      <c r="K12" s="21">
        <f>SUM(K3:K11)</f>
        <v/>
      </c>
      <c r="L12" s="20" t="n"/>
      <c r="M12" s="23">
        <f>SUM(M3:M11)</f>
        <v/>
      </c>
      <c r="N12" s="20" t="n"/>
      <c r="O12" s="20" t="n"/>
    </row>
  </sheetData>
  <mergeCells count="1">
    <mergeCell ref="A1:O1"/>
  </mergeCells>
  <conditionalFormatting sqref="N3:N11">
    <cfRule type="expression" priority="1" dxfId="0" stopIfTrue="1">
      <formula>N3="Igazolatlan"</formula>
    </cfRule>
    <cfRule type="expression" priority="2" dxfId="1" stopIfTrue="1">
      <formula>N3="Jelen"</formula>
    </cfRule>
    <cfRule type="expression" priority="3" dxfId="2" stopIfTrue="1">
      <formula>N3="Késés"</formula>
    </cfRule>
  </conditionalFormatting>
  <conditionalFormatting sqref="J3:J11">
    <cfRule type="cellIs" priority="4" operator="greaterThan" dxfId="3">
      <formula>0</formula>
    </cfRule>
  </conditionalFormatting>
  <dataValidations count="1">
    <dataValidation sqref="N3:N11" showErrorMessage="1" showInputMessage="1" allowBlank="1" type="list">
      <formula1>"Jelen,Késés,Szabadság,Betegszabadság,Igazolatlan,Táv. munkavégzés"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5" customWidth="1" min="3" max="3"/>
    <col width="14" customWidth="1" min="4" max="4"/>
    <col width="14" customWidth="1" min="5" max="5"/>
    <col width="18" customWidth="1" min="6" max="6"/>
  </cols>
  <sheetData>
    <row r="1" ht="26" customHeight="1">
      <c r="A1" s="1" t="inlineStr">
        <is>
          <t>Havi jelenléti összesítő – 2026. július</t>
        </is>
      </c>
    </row>
    <row r="2"/>
    <row r="3">
      <c r="A3" s="24" t="inlineStr">
        <is>
          <t>Létszám (fő)</t>
        </is>
      </c>
      <c r="B3" s="25">
        <f>COUNTA('Jelenléti ív'!C3:C11)</f>
        <v/>
      </c>
    </row>
    <row r="4">
      <c r="A4" s="24" t="inlineStr">
        <is>
          <t>Összes ledolgozott óra</t>
        </is>
      </c>
      <c r="B4" s="26">
        <f>SUM('Jelenléti ív'!I3:I11)</f>
        <v/>
      </c>
    </row>
    <row r="5">
      <c r="A5" s="24" t="inlineStr">
        <is>
          <t>Átlag ledolgozott óra/fő</t>
        </is>
      </c>
      <c r="B5" s="26">
        <f>IFERROR(AVERAGE('Jelenléti ív'!I3:I11),0)</f>
        <v/>
      </c>
    </row>
    <row r="6">
      <c r="A6" s="24" t="inlineStr">
        <is>
          <t>Jelenléti arány</t>
        </is>
      </c>
      <c r="B6" s="27">
        <f>IFERROR(COUNTIF('Jelenléti ív'!N3:N11,"Jelen")/COUNTA('Jelenléti ív'!C3:C11),0)</f>
        <v/>
      </c>
    </row>
    <row r="7">
      <c r="A7" s="24" t="inlineStr">
        <is>
          <t>Összes bérköltség (Ft)</t>
        </is>
      </c>
      <c r="B7" s="28">
        <f>SUM('Jelenléti ív'!M3:M11)</f>
        <v/>
      </c>
    </row>
    <row r="8"/>
    <row r="9"/>
    <row r="10">
      <c r="A10" s="2" t="inlineStr">
        <is>
          <t>Alkalmazott neve</t>
        </is>
      </c>
      <c r="B10" s="2" t="inlineStr">
        <is>
          <t>Beosztás</t>
        </is>
      </c>
      <c r="C10" s="2" t="inlineStr">
        <is>
          <t>Ledolgozott óra</t>
        </is>
      </c>
      <c r="D10" s="2" t="inlineStr">
        <is>
          <t>Túlóra (óra)</t>
        </is>
      </c>
      <c r="E10" s="2" t="inlineStr">
        <is>
          <t>Napi bér (Ft)</t>
        </is>
      </c>
      <c r="F10" s="2" t="inlineStr">
        <is>
          <t>Státusz</t>
        </is>
      </c>
    </row>
    <row r="11">
      <c r="A11" s="29" t="inlineStr">
        <is>
          <t>Nagy Péter</t>
        </is>
      </c>
      <c r="B11" s="29">
        <f>IFERROR(VLOOKUP(A11,'Jelenléti ív'!$C$3:$O$11,2,0),"")</f>
        <v/>
      </c>
      <c r="C11" s="30">
        <f>IFERROR(VLOOKUP(A11,'Jelenléti ív'!$C$3:$O$11,7,0),0)</f>
        <v/>
      </c>
      <c r="D11" s="30">
        <f>IFERROR(VLOOKUP(A11,'Jelenléti ív'!$C$3:$O$11,9,0),0)</f>
        <v/>
      </c>
      <c r="E11" s="31">
        <f>IFERROR(VLOOKUP(A11,'Jelenléti ív'!$C$3:$O$11,11,0),0)</f>
        <v/>
      </c>
      <c r="F11" s="29">
        <f>IFERROR(VLOOKUP(A11,'Jelenléti ív'!$C$3:$O$11,12,0),"")</f>
        <v/>
      </c>
    </row>
    <row r="12">
      <c r="A12" s="32" t="inlineStr">
        <is>
          <t>Kovács Anna</t>
        </is>
      </c>
      <c r="B12" s="32">
        <f>IFERROR(VLOOKUP(A12,'Jelenléti ív'!$C$3:$O$11,2,0),"")</f>
        <v/>
      </c>
      <c r="C12" s="33">
        <f>IFERROR(VLOOKUP(A12,'Jelenléti ív'!$C$3:$O$11,7,0),0)</f>
        <v/>
      </c>
      <c r="D12" s="33">
        <f>IFERROR(VLOOKUP(A12,'Jelenléti ív'!$C$3:$O$11,9,0),0)</f>
        <v/>
      </c>
      <c r="E12" s="34">
        <f>IFERROR(VLOOKUP(A12,'Jelenléti ív'!$C$3:$O$11,11,0),0)</f>
        <v/>
      </c>
      <c r="F12" s="32">
        <f>IFERROR(VLOOKUP(A12,'Jelenléti ív'!$C$3:$O$11,12,0),"")</f>
        <v/>
      </c>
    </row>
    <row r="13">
      <c r="A13" s="29" t="inlineStr">
        <is>
          <t>Szabó Gábor</t>
        </is>
      </c>
      <c r="B13" s="29">
        <f>IFERROR(VLOOKUP(A13,'Jelenléti ív'!$C$3:$O$11,2,0),"")</f>
        <v/>
      </c>
      <c r="C13" s="30">
        <f>IFERROR(VLOOKUP(A13,'Jelenléti ív'!$C$3:$O$11,7,0),0)</f>
        <v/>
      </c>
      <c r="D13" s="30">
        <f>IFERROR(VLOOKUP(A13,'Jelenléti ív'!$C$3:$O$11,9,0),0)</f>
        <v/>
      </c>
      <c r="E13" s="31">
        <f>IFERROR(VLOOKUP(A13,'Jelenléti ív'!$C$3:$O$11,11,0),0)</f>
        <v/>
      </c>
      <c r="F13" s="29">
        <f>IFERROR(VLOOKUP(A13,'Jelenléti ív'!$C$3:$O$11,12,0),"")</f>
        <v/>
      </c>
    </row>
    <row r="14">
      <c r="A14" s="32" t="inlineStr">
        <is>
          <t>Tóth Erzsébet</t>
        </is>
      </c>
      <c r="B14" s="32">
        <f>IFERROR(VLOOKUP(A14,'Jelenléti ív'!$C$3:$O$11,2,0),"")</f>
        <v/>
      </c>
      <c r="C14" s="33">
        <f>IFERROR(VLOOKUP(A14,'Jelenléti ív'!$C$3:$O$11,7,0),0)</f>
        <v/>
      </c>
      <c r="D14" s="33">
        <f>IFERROR(VLOOKUP(A14,'Jelenléti ív'!$C$3:$O$11,9,0),0)</f>
        <v/>
      </c>
      <c r="E14" s="34">
        <f>IFERROR(VLOOKUP(A14,'Jelenléti ív'!$C$3:$O$11,11,0),0)</f>
        <v/>
      </c>
      <c r="F14" s="32">
        <f>IFERROR(VLOOKUP(A14,'Jelenléti ív'!$C$3:$O$11,12,0),"")</f>
        <v/>
      </c>
    </row>
    <row r="15">
      <c r="A15" s="29" t="inlineStr">
        <is>
          <t>Horváth Zoltán</t>
        </is>
      </c>
      <c r="B15" s="29">
        <f>IFERROR(VLOOKUP(A15,'Jelenléti ív'!$C$3:$O$11,2,0),"")</f>
        <v/>
      </c>
      <c r="C15" s="30">
        <f>IFERROR(VLOOKUP(A15,'Jelenléti ív'!$C$3:$O$11,7,0),0)</f>
        <v/>
      </c>
      <c r="D15" s="30">
        <f>IFERROR(VLOOKUP(A15,'Jelenléti ív'!$C$3:$O$11,9,0),0)</f>
        <v/>
      </c>
      <c r="E15" s="31">
        <f>IFERROR(VLOOKUP(A15,'Jelenléti ív'!$C$3:$O$11,11,0),0)</f>
        <v/>
      </c>
      <c r="F15" s="29">
        <f>IFERROR(VLOOKUP(A15,'Jelenléti ív'!$C$3:$O$11,12,0),"")</f>
        <v/>
      </c>
    </row>
    <row r="16">
      <c r="A16" s="32" t="inlineStr">
        <is>
          <t>Kiss Mária</t>
        </is>
      </c>
      <c r="B16" s="32">
        <f>IFERROR(VLOOKUP(A16,'Jelenléti ív'!$C$3:$O$11,2,0),"")</f>
        <v/>
      </c>
      <c r="C16" s="33">
        <f>IFERROR(VLOOKUP(A16,'Jelenléti ív'!$C$3:$O$11,7,0),0)</f>
        <v/>
      </c>
      <c r="D16" s="33">
        <f>IFERROR(VLOOKUP(A16,'Jelenléti ív'!$C$3:$O$11,9,0),0)</f>
        <v/>
      </c>
      <c r="E16" s="34">
        <f>IFERROR(VLOOKUP(A16,'Jelenléti ív'!$C$3:$O$11,11,0),0)</f>
        <v/>
      </c>
      <c r="F16" s="32">
        <f>IFERROR(VLOOKUP(A16,'Jelenléti ív'!$C$3:$O$11,12,0),"")</f>
        <v/>
      </c>
    </row>
    <row r="17">
      <c r="A17" s="29" t="inlineStr">
        <is>
          <t>Varga László</t>
        </is>
      </c>
      <c r="B17" s="29">
        <f>IFERROR(VLOOKUP(A17,'Jelenléti ív'!$C$3:$O$11,2,0),"")</f>
        <v/>
      </c>
      <c r="C17" s="30">
        <f>IFERROR(VLOOKUP(A17,'Jelenléti ív'!$C$3:$O$11,7,0),0)</f>
        <v/>
      </c>
      <c r="D17" s="30">
        <f>IFERROR(VLOOKUP(A17,'Jelenléti ív'!$C$3:$O$11,9,0),0)</f>
        <v/>
      </c>
      <c r="E17" s="31">
        <f>IFERROR(VLOOKUP(A17,'Jelenléti ív'!$C$3:$O$11,11,0),0)</f>
        <v/>
      </c>
      <c r="F17" s="29">
        <f>IFERROR(VLOOKUP(A17,'Jelenléti ív'!$C$3:$O$11,12,0),"")</f>
        <v/>
      </c>
    </row>
    <row r="18">
      <c r="A18" s="32" t="inlineStr">
        <is>
          <t>Molnár Katalin</t>
        </is>
      </c>
      <c r="B18" s="32">
        <f>IFERROR(VLOOKUP(A18,'Jelenléti ív'!$C$3:$O$11,2,0),"")</f>
        <v/>
      </c>
      <c r="C18" s="33">
        <f>IFERROR(VLOOKUP(A18,'Jelenléti ív'!$C$3:$O$11,7,0),0)</f>
        <v/>
      </c>
      <c r="D18" s="33">
        <f>IFERROR(VLOOKUP(A18,'Jelenléti ív'!$C$3:$O$11,9,0),0)</f>
        <v/>
      </c>
      <c r="E18" s="34">
        <f>IFERROR(VLOOKUP(A18,'Jelenléti ív'!$C$3:$O$11,11,0),0)</f>
        <v/>
      </c>
      <c r="F18" s="32">
        <f>IFERROR(VLOOKUP(A18,'Jelenléti ív'!$C$3:$O$11,12,0),"")</f>
        <v/>
      </c>
    </row>
    <row r="19">
      <c r="A19" s="29" t="inlineStr">
        <is>
          <t>Németh Ferenc</t>
        </is>
      </c>
      <c r="B19" s="29">
        <f>IFERROR(VLOOKUP(A19,'Jelenléti ív'!$C$3:$O$11,2,0),"")</f>
        <v/>
      </c>
      <c r="C19" s="30">
        <f>IFERROR(VLOOKUP(A19,'Jelenléti ív'!$C$3:$O$11,7,0),0)</f>
        <v/>
      </c>
      <c r="D19" s="30">
        <f>IFERROR(VLOOKUP(A19,'Jelenléti ív'!$C$3:$O$11,9,0),0)</f>
        <v/>
      </c>
      <c r="E19" s="31">
        <f>IFERROR(VLOOKUP(A19,'Jelenléti ív'!$C$3:$O$11,11,0),0)</f>
        <v/>
      </c>
      <c r="F19" s="29">
        <f>IFERROR(VLOOKUP(A19,'Jelenléti ív'!$C$3:$O$11,12,0),"")</f>
        <v/>
      </c>
    </row>
    <row r="20"/>
    <row r="21"/>
    <row r="22">
      <c r="A22" s="35" t="inlineStr">
        <is>
          <t>Státusz</t>
        </is>
      </c>
      <c r="B22" s="35" t="inlineStr">
        <is>
          <t>Létszám (fő)</t>
        </is>
      </c>
    </row>
    <row r="23">
      <c r="A23" s="29" t="inlineStr">
        <is>
          <t>Jelen</t>
        </is>
      </c>
      <c r="B23" s="29">
        <f>COUNTIF('Jelenléti ív'!$N$3:$N$11,A23)</f>
        <v/>
      </c>
    </row>
    <row r="24">
      <c r="A24" s="32" t="inlineStr">
        <is>
          <t>Késés</t>
        </is>
      </c>
      <c r="B24" s="32">
        <f>COUNTIF('Jelenléti ív'!$N$3:$N$11,A24)</f>
        <v/>
      </c>
    </row>
    <row r="25">
      <c r="A25" s="29" t="inlineStr">
        <is>
          <t>Szabadság</t>
        </is>
      </c>
      <c r="B25" s="29">
        <f>COUNTIF('Jelenléti ív'!$N$3:$N$11,A25)</f>
        <v/>
      </c>
    </row>
    <row r="26">
      <c r="A26" s="32" t="inlineStr">
        <is>
          <t>Betegszabadság</t>
        </is>
      </c>
      <c r="B26" s="32">
        <f>COUNTIF('Jelenléti ív'!$N$3:$N$11,A26)</f>
        <v/>
      </c>
    </row>
    <row r="27">
      <c r="A27" s="29" t="inlineStr">
        <is>
          <t>Igazolatlan</t>
        </is>
      </c>
      <c r="B27" s="29">
        <f>COUNTIF('Jelenléti ív'!$N$3:$N$11,A27)</f>
        <v/>
      </c>
    </row>
    <row r="28">
      <c r="A28" s="32" t="inlineStr">
        <is>
          <t>Táv. munkavégzés</t>
        </is>
      </c>
      <c r="B28" s="32">
        <f>COUNTIF('Jelenléti ív'!$N$3:$N$11,A28)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" t="inlineStr">
        <is>
          <t>Útmutató a jelenléti ív sablon használatához</t>
        </is>
      </c>
    </row>
    <row r="2">
      <c r="A2" s="2" t="inlineStr">
        <is>
          <t>Terület</t>
        </is>
      </c>
      <c r="B2" s="2" t="inlineStr">
        <is>
          <t>Magyarázat</t>
        </is>
      </c>
    </row>
    <row r="3" ht="34" customHeight="1">
      <c r="A3" s="36" t="inlineStr">
        <is>
          <t>Jelenléti ív munkalap</t>
        </is>
      </c>
      <c r="B3" s="37" t="inlineStr">
        <is>
          <t>Napi bontásban tartalmazza az alkalmazottak érkezését, távozását, ledolgozott óráit, késését, túlóráját és bérét. A sárga hátterű cellák (Érkezés, Távozás, Ebédszünet, Órabér, Státusz) szerkeszthetők.</t>
        </is>
      </c>
    </row>
    <row r="4" ht="34" customHeight="1">
      <c r="A4" s="38" t="inlineStr">
        <is>
          <t>Dátum / Nap neve</t>
        </is>
      </c>
      <c r="B4" s="39" t="inlineStr">
        <is>
          <t>A jelenléti ív napja és a hét napja – hónap végén másolható a következő napra.</t>
        </is>
      </c>
    </row>
    <row r="5" ht="34" customHeight="1">
      <c r="A5" s="36" t="inlineStr">
        <is>
          <t>Érkezés / Távozás</t>
        </is>
      </c>
      <c r="B5" s="37" t="inlineStr">
        <is>
          <t>Óra:perc formátumban rögzítendő. A ledolgozott óra automatikusan számolódik ezekből.</t>
        </is>
      </c>
    </row>
    <row r="6" ht="34" customHeight="1">
      <c r="A6" s="38" t="inlineStr">
        <is>
          <t>Ledolgozott óra</t>
        </is>
      </c>
      <c r="B6" s="39" t="inlineStr">
        <is>
          <t>Képlet: (Távozás-Érkezés)*24-Ebédszünet, csak Jelen/Késés/Táv. munkavégzés státusznál számol órát.</t>
        </is>
      </c>
    </row>
    <row r="7" ht="34" customHeight="1">
      <c r="A7" s="36" t="inlineStr">
        <is>
          <t>Késés (perc)</t>
        </is>
      </c>
      <c r="B7" s="37" t="inlineStr">
        <is>
          <t>Csak 'Késés' státusz esetén számolja ki a tervezett kezdéshez képesti eltérést percben.</t>
        </is>
      </c>
    </row>
    <row r="8" ht="34" customHeight="1">
      <c r="A8" s="38" t="inlineStr">
        <is>
          <t>Túlóra (óra)</t>
        </is>
      </c>
      <c r="B8" s="39" t="inlineStr">
        <is>
          <t>A napi 8 órát meghaladó ledolgozott idő automatikusan túlóraként jelenik meg.</t>
        </is>
      </c>
    </row>
    <row r="9" ht="34" customHeight="1">
      <c r="A9" s="36" t="inlineStr">
        <is>
          <t>Órabér / Napi bér</t>
        </is>
      </c>
      <c r="B9" s="37" t="inlineStr">
        <is>
          <t>Az órabér szerkeszthető input mező, a napi bér ebből és a ledolgozott órából számolódik.</t>
        </is>
      </c>
    </row>
    <row r="10" ht="34" customHeight="1">
      <c r="A10" s="38" t="inlineStr">
        <is>
          <t>Státusz</t>
        </is>
      </c>
      <c r="B10" s="39" t="inlineStr">
        <is>
          <t>Legördülő listából választható: Jelen, Késés, Szabadság, Betegszabadság, Igazolatlan, Táv. munkavégzés. Színes kiemelés jelzi az egyes eseteket.</t>
        </is>
      </c>
    </row>
    <row r="11" ht="34" customHeight="1">
      <c r="A11" s="36" t="inlineStr">
        <is>
          <t>Összesítő munkalap</t>
        </is>
      </c>
      <c r="B11" s="37" t="inlineStr">
        <is>
          <t>Automatikusan összesíti a létszámot, ledolgozott órákat, jelenléti arányt és bérköltséget, valamint diagramon ábrázolja az adatokat.</t>
        </is>
      </c>
    </row>
    <row r="12" ht="34" customHeight="1">
      <c r="A12" s="38" t="inlineStr">
        <is>
          <t>Diagramok</t>
        </is>
      </c>
      <c r="B12" s="39" t="inlineStr">
        <is>
          <t>Oszlopdiagram a ledolgozott órákat, kördiagram a státuszok megoszlását szemlélteti.</t>
        </is>
      </c>
    </row>
    <row r="13" ht="34" customHeight="1">
      <c r="A13" s="36" t="inlineStr">
        <is>
          <t>Jelmagyarázat</t>
        </is>
      </c>
      <c r="B13" s="37" t="inlineStr">
        <is>
          <t>Zöld = teljesített/jelenlévő, Piros = igazolatlan/hiányzás vagy késés, Sárga háttér = szerkeszthető mező.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2026-07-14T08:14:29Z</dcterms:created>
  <dcterms:modified xmlns:dcterms="http://purl.org/dc/terms/" xmlns:xsi="http://www.w3.org/2001/XMLSchema-instance" xsi:type="dcterms:W3CDTF">2026-07-14T08:14:29Z</dcterms:modified>
</cp:coreProperties>
</file>