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öltségvetés" sheetId="1" state="visible" r:id="rId1"/>
    <sheet xmlns:r="http://schemas.openxmlformats.org/officeDocument/2006/relationships" name="Összesítő" sheetId="2" state="visible" r:id="rId2"/>
    <sheet xmlns:r="http://schemas.openxmlformats.org/officeDocument/2006/relationships" name="Kategóriák" sheetId="3" state="visible" r:id="rId3"/>
    <sheet xmlns:r="http://schemas.openxmlformats.org/officeDocument/2006/relationships" name="Útmutató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Ft&quot;"/>
  </numFmts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  <sz val="11"/>
    </font>
    <font>
      <b val="1"/>
      <color rgb="001E293B"/>
      <sz val="11"/>
    </font>
    <font>
      <color rgb="001E293B"/>
      <sz val="11"/>
    </font>
  </fonts>
  <fills count="12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C8102E"/>
      </patternFill>
    </fill>
    <fill>
      <patternFill patternType="solid">
        <fgColor rgb="000F172A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FEF9C3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right" vertical="center"/>
    </xf>
    <xf numFmtId="1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right" vertical="center"/>
    </xf>
    <xf numFmtId="1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2" fillId="6" borderId="1" applyAlignment="1" pivotButton="0" quotePrefix="0" xfId="0">
      <alignment horizontal="right" vertical="center"/>
    </xf>
    <xf numFmtId="164" fontId="2" fillId="7" borderId="1" applyAlignment="1" pivotButton="0" quotePrefix="0" xfId="0">
      <alignment horizontal="right" vertical="center"/>
    </xf>
    <xf numFmtId="0" fontId="2" fillId="8" borderId="1" applyAlignment="1" pivotButton="0" quotePrefix="0" xfId="0">
      <alignment horizontal="center" vertical="center" wrapText="1"/>
    </xf>
    <xf numFmtId="0" fontId="0" fillId="9" borderId="1" applyAlignment="1" pivotButton="0" quotePrefix="0" xfId="0">
      <alignment horizontal="center" vertical="center" wrapText="1"/>
    </xf>
    <xf numFmtId="164" fontId="0" fillId="9" borderId="1" applyAlignment="1" pivotButton="0" quotePrefix="0" xfId="0">
      <alignment horizontal="right" vertical="center"/>
    </xf>
    <xf numFmtId="10" fontId="0" fillId="9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right" vertical="center"/>
    </xf>
    <xf numFmtId="0" fontId="2" fillId="7" borderId="1" applyAlignment="1" pivotButton="0" quotePrefix="0" xfId="0">
      <alignment horizontal="center" vertical="center" wrapText="1"/>
    </xf>
    <xf numFmtId="164" fontId="2" fillId="7" borderId="1" applyAlignment="1" pivotButton="0" quotePrefix="0" xfId="0">
      <alignment horizontal="center" vertical="center" wrapText="1"/>
    </xf>
    <xf numFmtId="10" fontId="2" fillId="7" borderId="1" applyAlignment="1" pivotButton="0" quotePrefix="0" xfId="0">
      <alignment horizontal="center" vertical="center" wrapText="1"/>
    </xf>
    <xf numFmtId="0" fontId="2" fillId="10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left" vertical="center" wrapText="1"/>
    </xf>
    <xf numFmtId="0" fontId="3" fillId="11" borderId="1" applyAlignment="1" pivotButton="0" quotePrefix="0" xfId="0">
      <alignment horizontal="left" vertical="center" wrapText="1"/>
    </xf>
    <xf numFmtId="0" fontId="4" fillId="9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2">
    <dxf>
      <font>
        <b val="1"/>
        <color rgb="00166534"/>
      </font>
      <fill>
        <patternFill patternType="solid">
          <fgColor rgb="00DCFCE7"/>
        </patternFill>
      </fill>
    </dxf>
    <dxf>
      <font>
        <b val="1"/>
        <color rgb="00991B1B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Bevétel vs. Kiadás hónaponként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'Összesítő'!B2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'Összesítő'!$A$3:$A$8</f>
            </numRef>
          </cat>
          <val>
            <numRef>
              <f>'Összesítő'!$B$3:$B$8</f>
            </numRef>
          </val>
        </ser>
        <ser>
          <idx val="1"/>
          <order val="1"/>
          <tx>
            <strRef>
              <f>'Összesítő'!C2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'Összesítő'!$A$3:$A$8</f>
            </numRef>
          </cat>
          <val>
            <numRef>
              <f>'Összesítő'!$C$3:$C$8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Hónap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Összeg (Ft)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Havi egyenleg alakulása</a:t>
            </a:r>
          </a:p>
        </rich>
      </tx>
    </title>
    <plotArea>
      <lineChart>
        <grouping val="standard"/>
        <ser>
          <idx val="0"/>
          <order val="0"/>
          <tx>
            <strRef>
              <f>'Összesítő'!D2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'Összesítő'!$A$3:$A$8</f>
            </numRef>
          </cat>
          <val>
            <numRef>
              <f>'Összesítő'!$D$3:$D$8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Hónap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Egyenleg (Ft)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Kiadási kategóriák megoszlása (havi keret)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'Kategóriák'!$A$4:$A$12</f>
            </numRef>
          </cat>
          <val>
            <numRef>
              <f>'Kategóriák'!$C$4:$C$12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10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13</row>
      <rowOff>0</rowOff>
    </from>
    <ext cx="648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22" customWidth="1" min="3" max="3"/>
    <col width="12" customWidth="1" min="4" max="4"/>
    <col width="22" customWidth="1" min="5" max="5"/>
    <col width="22" customWidth="1" min="6" max="6"/>
    <col width="16" customWidth="1" min="7" max="7"/>
    <col width="14" customWidth="1" min="8" max="8"/>
    <col width="14" customWidth="1" min="9" max="9"/>
    <col width="24" customWidth="1" min="10" max="10"/>
  </cols>
  <sheetData>
    <row r="1" ht="32" customHeight="1">
      <c r="A1" s="1" t="inlineStr">
        <is>
          <t>HAVI KÖLTSÉGVETÉS – 2026</t>
        </is>
      </c>
    </row>
    <row r="2" ht="28" customHeight="1">
      <c r="A2" s="2" t="inlineStr">
        <is>
          <t>Hónap</t>
        </is>
      </c>
      <c r="B2" s="2" t="inlineStr">
        <is>
          <t>Kategória</t>
        </is>
      </c>
      <c r="C2" s="2" t="inlineStr">
        <is>
          <t>Tétel neve</t>
        </is>
      </c>
      <c r="D2" s="2" t="inlineStr">
        <is>
          <t>Típus</t>
        </is>
      </c>
      <c r="E2" s="2" t="inlineStr">
        <is>
          <t>Tervezett összeg (Ft)</t>
        </is>
      </c>
      <c r="F2" s="2" t="inlineStr">
        <is>
          <t>Tényleges összeg (Ft)</t>
        </is>
      </c>
      <c r="G2" s="2" t="inlineStr">
        <is>
          <t>Eltérés (Ft)</t>
        </is>
      </c>
      <c r="H2" s="2" t="inlineStr">
        <is>
          <t>Eltérés (%)</t>
        </is>
      </c>
      <c r="I2" s="2" t="inlineStr">
        <is>
          <t>Státusz</t>
        </is>
      </c>
      <c r="J2" s="2" t="inlineStr">
        <is>
          <t>Megjegyzés</t>
        </is>
      </c>
    </row>
    <row r="3" ht="20" customHeight="1">
      <c r="A3" s="3" t="inlineStr">
        <is>
          <t>2026.01.01.</t>
        </is>
      </c>
      <c r="B3" s="4" t="inlineStr">
        <is>
          <t>Bevétel</t>
        </is>
      </c>
      <c r="C3" s="4" t="inlineStr">
        <is>
          <t>Fizetés</t>
        </is>
      </c>
      <c r="D3" s="3" t="inlineStr">
        <is>
          <t>Bevétel</t>
        </is>
      </c>
      <c r="E3" s="5" t="n">
        <v>650000</v>
      </c>
      <c r="F3" s="5" t="n">
        <v>650000</v>
      </c>
      <c r="G3" s="6">
        <f>F3-E3</f>
        <v/>
      </c>
      <c r="H3" s="7">
        <f>IFERROR(IF(E3=0,"",G3/E3),"")</f>
        <v/>
      </c>
      <c r="I3" s="8">
        <f>IF(G3&gt;=0,"Terv felett","Terv alatt")</f>
        <v/>
      </c>
      <c r="J3" s="4" t="inlineStr">
        <is>
          <t>Nettó bér</t>
        </is>
      </c>
    </row>
    <row r="4" ht="20" customHeight="1">
      <c r="A4" s="3" t="inlineStr">
        <is>
          <t>2026.01.03.</t>
        </is>
      </c>
      <c r="B4" s="4" t="inlineStr">
        <is>
          <t>Lakhatás</t>
        </is>
      </c>
      <c r="C4" s="4" t="inlineStr">
        <is>
          <t>Albérlet</t>
        </is>
      </c>
      <c r="D4" s="3" t="inlineStr">
        <is>
          <t>Kiadás</t>
        </is>
      </c>
      <c r="E4" s="5" t="n">
        <v>220000</v>
      </c>
      <c r="F4" s="5" t="n">
        <v>225000</v>
      </c>
      <c r="G4" s="9">
        <f>F4-E4</f>
        <v/>
      </c>
      <c r="H4" s="10">
        <f>IFERROR(IF(E4=0,"",G4/E4),"")</f>
        <v/>
      </c>
      <c r="I4" s="11">
        <f>IF(G4&gt;=0,"Terv felett","Terv alatt")</f>
        <v/>
      </c>
      <c r="J4" s="4" t="inlineStr">
        <is>
          <t>Emelés miatt eltérés</t>
        </is>
      </c>
    </row>
    <row r="5" ht="20" customHeight="1">
      <c r="A5" s="3" t="inlineStr">
        <is>
          <t>2026.01.05.</t>
        </is>
      </c>
      <c r="B5" s="4" t="inlineStr">
        <is>
          <t>Közművek</t>
        </is>
      </c>
      <c r="C5" s="4" t="inlineStr">
        <is>
          <t>Villanyszámla</t>
        </is>
      </c>
      <c r="D5" s="3" t="inlineStr">
        <is>
          <t>Kiadás</t>
        </is>
      </c>
      <c r="E5" s="5" t="n">
        <v>18000</v>
      </c>
      <c r="F5" s="5" t="n">
        <v>19500</v>
      </c>
      <c r="G5" s="6">
        <f>F5-E5</f>
        <v/>
      </c>
      <c r="H5" s="7">
        <f>IFERROR(IF(E5=0,"",G5/E5),"")</f>
        <v/>
      </c>
      <c r="I5" s="8">
        <f>IF(G5&gt;=0,"Terv felett","Terv alatt")</f>
        <v/>
      </c>
      <c r="J5" s="4" t="inlineStr">
        <is>
          <t>Téli fogyasztás</t>
        </is>
      </c>
    </row>
    <row r="6" ht="20" customHeight="1">
      <c r="A6" s="3" t="inlineStr">
        <is>
          <t>2026.01.08.</t>
        </is>
      </c>
      <c r="B6" s="4" t="inlineStr">
        <is>
          <t>Élelmiszer</t>
        </is>
      </c>
      <c r="C6" s="4" t="inlineStr">
        <is>
          <t>Bevásárlás</t>
        </is>
      </c>
      <c r="D6" s="3" t="inlineStr">
        <is>
          <t>Kiadás</t>
        </is>
      </c>
      <c r="E6" s="5" t="n">
        <v>90000</v>
      </c>
      <c r="F6" s="5" t="n">
        <v>86700</v>
      </c>
      <c r="G6" s="9">
        <f>F6-E6</f>
        <v/>
      </c>
      <c r="H6" s="10">
        <f>IFERROR(IF(E6=0,"",G6/E6),"")</f>
        <v/>
      </c>
      <c r="I6" s="11">
        <f>IF(G6&gt;=0,"Terv felett","Terv alatt")</f>
        <v/>
      </c>
      <c r="J6" s="4" t="inlineStr">
        <is>
          <t>Akciós vásárlás</t>
        </is>
      </c>
    </row>
    <row r="7" ht="20" customHeight="1">
      <c r="A7" s="3" t="inlineStr">
        <is>
          <t>2026.01.10.</t>
        </is>
      </c>
      <c r="B7" s="4" t="inlineStr">
        <is>
          <t>Közlekedés</t>
        </is>
      </c>
      <c r="C7" s="4" t="inlineStr">
        <is>
          <t>Bérlet</t>
        </is>
      </c>
      <c r="D7" s="3" t="inlineStr">
        <is>
          <t>Kiadás</t>
        </is>
      </c>
      <c r="E7" s="5" t="n">
        <v>10950</v>
      </c>
      <c r="F7" s="5" t="n">
        <v>10950</v>
      </c>
      <c r="G7" s="6">
        <f>F7-E7</f>
        <v/>
      </c>
      <c r="H7" s="7">
        <f>IFERROR(IF(E7=0,"",G7/E7),"")</f>
        <v/>
      </c>
      <c r="I7" s="8">
        <f>IF(G7&gt;=0,"Terv felett","Terv alatt")</f>
        <v/>
      </c>
      <c r="J7" s="4" t="inlineStr">
        <is>
          <t>BKK bérlet</t>
        </is>
      </c>
    </row>
    <row r="8" ht="20" customHeight="1">
      <c r="A8" s="3" t="inlineStr">
        <is>
          <t>2026.01.12.</t>
        </is>
      </c>
      <c r="B8" s="4" t="inlineStr">
        <is>
          <t>Szórakozás</t>
        </is>
      </c>
      <c r="C8" s="4" t="inlineStr">
        <is>
          <t>Mozi és étterem</t>
        </is>
      </c>
      <c r="D8" s="3" t="inlineStr">
        <is>
          <t>Kiadás</t>
        </is>
      </c>
      <c r="E8" s="5" t="n">
        <v>30000</v>
      </c>
      <c r="F8" s="5" t="n">
        <v>28400</v>
      </c>
      <c r="G8" s="9">
        <f>F8-E8</f>
        <v/>
      </c>
      <c r="H8" s="10">
        <f>IFERROR(IF(E8=0,"",G8/E8),"")</f>
        <v/>
      </c>
      <c r="I8" s="11">
        <f>IF(G8&gt;=0,"Terv felett","Terv alatt")</f>
        <v/>
      </c>
      <c r="J8" s="4" t="inlineStr">
        <is>
          <t>Hétvégi program</t>
        </is>
      </c>
    </row>
    <row r="9" ht="20" customHeight="1">
      <c r="A9" s="3" t="inlineStr">
        <is>
          <t>2026.01.15.</t>
        </is>
      </c>
      <c r="B9" s="4" t="inlineStr">
        <is>
          <t>Egészség</t>
        </is>
      </c>
      <c r="C9" s="4" t="inlineStr">
        <is>
          <t>Gyógyszertár</t>
        </is>
      </c>
      <c r="D9" s="3" t="inlineStr">
        <is>
          <t>Kiadás</t>
        </is>
      </c>
      <c r="E9" s="5" t="n">
        <v>12000</v>
      </c>
      <c r="F9" s="5" t="n">
        <v>14200</v>
      </c>
      <c r="G9" s="6">
        <f>F9-E9</f>
        <v/>
      </c>
      <c r="H9" s="7">
        <f>IFERROR(IF(E9=0,"",G9/E9),"")</f>
        <v/>
      </c>
      <c r="I9" s="8">
        <f>IF(G9&gt;=0,"Terv felett","Terv alatt")</f>
        <v/>
      </c>
      <c r="J9" s="4" t="inlineStr">
        <is>
          <t>Vényköteles gyógyszer</t>
        </is>
      </c>
    </row>
    <row r="10" ht="20" customHeight="1">
      <c r="A10" s="3" t="inlineStr">
        <is>
          <t>2026.01.20.</t>
        </is>
      </c>
      <c r="B10" s="4" t="inlineStr">
        <is>
          <t>Bevétel</t>
        </is>
      </c>
      <c r="C10" s="4" t="inlineStr">
        <is>
          <t>Prémium/bonusz</t>
        </is>
      </c>
      <c r="D10" s="3" t="inlineStr">
        <is>
          <t>Bevétel</t>
        </is>
      </c>
      <c r="E10" s="5" t="n">
        <v>80000</v>
      </c>
      <c r="F10" s="5" t="n">
        <v>120000</v>
      </c>
      <c r="G10" s="9">
        <f>F10-E10</f>
        <v/>
      </c>
      <c r="H10" s="10">
        <f>IFERROR(IF(E10=0,"",G10/E10),"")</f>
        <v/>
      </c>
      <c r="I10" s="11">
        <f>IF(G10&gt;=0,"Terv felett","Terv alatt")</f>
        <v/>
      </c>
      <c r="J10" s="4" t="inlineStr">
        <is>
          <t>Negyedéves bónusz</t>
        </is>
      </c>
    </row>
    <row r="11" ht="20" customHeight="1">
      <c r="A11" s="3" t="inlineStr">
        <is>
          <t>2026.02.01.</t>
        </is>
      </c>
      <c r="B11" s="4" t="inlineStr">
        <is>
          <t>Bevétel</t>
        </is>
      </c>
      <c r="C11" s="4" t="inlineStr">
        <is>
          <t>Fizetés</t>
        </is>
      </c>
      <c r="D11" s="3" t="inlineStr">
        <is>
          <t>Bevétel</t>
        </is>
      </c>
      <c r="E11" s="5" t="n">
        <v>650000</v>
      </c>
      <c r="F11" s="5" t="n">
        <v>650000</v>
      </c>
      <c r="G11" s="6">
        <f>F11-E11</f>
        <v/>
      </c>
      <c r="H11" s="7">
        <f>IFERROR(IF(E11=0,"",G11/E11),"")</f>
        <v/>
      </c>
      <c r="I11" s="8">
        <f>IF(G11&gt;=0,"Terv felett","Terv alatt")</f>
        <v/>
      </c>
      <c r="J11" s="4" t="inlineStr">
        <is>
          <t>Nettó bér</t>
        </is>
      </c>
    </row>
    <row r="12" ht="20" customHeight="1">
      <c r="A12" s="3" t="inlineStr">
        <is>
          <t>2026.02.05.</t>
        </is>
      </c>
      <c r="B12" s="4" t="inlineStr">
        <is>
          <t>Lakhatás</t>
        </is>
      </c>
      <c r="C12" s="4" t="inlineStr">
        <is>
          <t>Albérlet</t>
        </is>
      </c>
      <c r="D12" s="3" t="inlineStr">
        <is>
          <t>Kiadás</t>
        </is>
      </c>
      <c r="E12" s="5" t="n">
        <v>220000</v>
      </c>
      <c r="F12" s="5" t="n">
        <v>220000</v>
      </c>
      <c r="G12" s="9">
        <f>F12-E12</f>
        <v/>
      </c>
      <c r="H12" s="10">
        <f>IFERROR(IF(E12=0,"",G12/E12),"")</f>
        <v/>
      </c>
      <c r="I12" s="11">
        <f>IF(G12&gt;=0,"Terv felett","Terv alatt")</f>
        <v/>
      </c>
      <c r="J12" s="4" t="inlineStr">
        <is>
          <t>Változatlan bérleti díj</t>
        </is>
      </c>
    </row>
    <row r="13" ht="10" customHeight="1"/>
    <row r="14" ht="22" customHeight="1">
      <c r="A14" s="12" t="n"/>
      <c r="B14" s="12" t="n"/>
      <c r="C14" s="12" t="n"/>
      <c r="D14" s="13" t="inlineStr">
        <is>
          <t>Összes bevétel (Ft):</t>
        </is>
      </c>
      <c r="E14" s="12" t="n"/>
      <c r="F14" s="14">
        <f>SUMIF(D3:D12,"Bevétel",F3:F12)</f>
        <v/>
      </c>
      <c r="G14" s="12" t="n"/>
      <c r="H14" s="12" t="n"/>
      <c r="I14" s="12" t="n"/>
      <c r="J14" s="12" t="n"/>
    </row>
    <row r="15" ht="22" customHeight="1">
      <c r="A15" s="12" t="n"/>
      <c r="B15" s="12" t="n"/>
      <c r="C15" s="12" t="n"/>
      <c r="D15" s="13" t="inlineStr">
        <is>
          <t>Összes kiadás (Ft):</t>
        </is>
      </c>
      <c r="E15" s="12" t="n"/>
      <c r="F15" s="14">
        <f>SUMIF(D3:D12,"Kiadás",F3:F12)</f>
        <v/>
      </c>
      <c r="G15" s="12" t="n"/>
      <c r="H15" s="12" t="n"/>
      <c r="I15" s="12" t="n"/>
      <c r="J15" s="12" t="n"/>
    </row>
    <row r="16" ht="22" customHeight="1">
      <c r="A16" s="12" t="n"/>
      <c r="B16" s="12" t="n"/>
      <c r="C16" s="12" t="n"/>
      <c r="D16" s="13" t="inlineStr">
        <is>
          <t>Havi egyenleg (Ft):</t>
        </is>
      </c>
      <c r="E16" s="12" t="n"/>
      <c r="F16" s="14">
        <f>IFERROR(SUMIF(D3:D12,"Bevétel",F3:F12)-SUMIF(D3:D12,"Kiadás",F3:F12),0)</f>
        <v/>
      </c>
      <c r="G16" s="12" t="n"/>
      <c r="H16" s="12" t="n"/>
      <c r="I16" s="12" t="n"/>
      <c r="J16" s="12" t="n"/>
    </row>
    <row r="17" ht="22" customHeight="1">
      <c r="A17" s="12" t="n"/>
      <c r="B17" s="12" t="n"/>
      <c r="C17" s="12" t="n"/>
      <c r="D17" s="13" t="inlineStr">
        <is>
          <t>Tervezett összes bevétel:</t>
        </is>
      </c>
      <c r="E17" s="12" t="n"/>
      <c r="F17" s="14">
        <f>SUMIF(D3:D12,"Bevétel",E3:E12)</f>
        <v/>
      </c>
      <c r="G17" s="12" t="n"/>
      <c r="H17" s="12" t="n"/>
      <c r="I17" s="12" t="n"/>
      <c r="J17" s="12" t="n"/>
    </row>
    <row r="18" ht="22" customHeight="1">
      <c r="A18" s="12" t="n"/>
      <c r="B18" s="12" t="n"/>
      <c r="C18" s="12" t="n"/>
      <c r="D18" s="13" t="inlineStr">
        <is>
          <t>Tervezett összes kiadás:</t>
        </is>
      </c>
      <c r="E18" s="12" t="n"/>
      <c r="F18" s="14">
        <f>SUMIF(D3:D12,"Kiadás",E3:E12)</f>
        <v/>
      </c>
      <c r="G18" s="12" t="n"/>
      <c r="H18" s="12" t="n"/>
      <c r="I18" s="12" t="n"/>
      <c r="J18" s="12" t="n"/>
    </row>
  </sheetData>
  <mergeCells count="1">
    <mergeCell ref="A1:J1"/>
  </mergeCells>
  <conditionalFormatting sqref="G3:G12">
    <cfRule type="expression" priority="1" dxfId="0" stopIfTrue="0">
      <formula>$G3&gt;0</formula>
    </cfRule>
    <cfRule type="expression" priority="2" dxfId="1" stopIfTrue="0">
      <formula>$G3&lt;0</formula>
    </cfRule>
  </conditionalFormatting>
  <conditionalFormatting sqref="I3:I12">
    <cfRule type="expression" priority="3" dxfId="0" stopIfTrue="0">
      <formula>$I3="Terv felett"</formula>
    </cfRule>
    <cfRule type="expression" priority="4" dxfId="1" stopIfTrue="0">
      <formula>$I3="Terv alatt"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22" customWidth="1" min="3" max="3"/>
    <col width="20" customWidth="1" min="4" max="4"/>
    <col width="24" customWidth="1" min="5" max="5"/>
    <col width="22" customWidth="1" min="6" max="6"/>
    <col width="22" customWidth="1" min="7" max="7"/>
  </cols>
  <sheetData>
    <row r="1" ht="32" customHeight="1">
      <c r="A1" s="1" t="inlineStr">
        <is>
          <t>HAVI ÖSSZESÍTŐ DASHBOARD – 2026</t>
        </is>
      </c>
    </row>
    <row r="2" ht="28" customHeight="1">
      <c r="A2" s="15" t="inlineStr">
        <is>
          <t>Hónap</t>
        </is>
      </c>
      <c r="B2" s="15" t="inlineStr">
        <is>
          <t>Összes bevétel (Ft)</t>
        </is>
      </c>
      <c r="C2" s="15" t="inlineStr">
        <is>
          <t>Összes kiadás (Ft)</t>
        </is>
      </c>
      <c r="D2" s="15" t="inlineStr">
        <is>
          <t>Havi egyenleg (Ft)</t>
        </is>
      </c>
      <c r="E2" s="15" t="inlineStr">
        <is>
          <t>Megtakarítási arány (%)</t>
        </is>
      </c>
      <c r="F2" s="15" t="inlineStr">
        <is>
          <t>Tervezett kiadás (Ft)</t>
        </is>
      </c>
      <c r="G2" s="15" t="inlineStr">
        <is>
          <t>Keretkihasználtság (%)</t>
        </is>
      </c>
    </row>
    <row r="3" ht="20" customHeight="1">
      <c r="A3" s="16" t="inlineStr">
        <is>
          <t>2026. január</t>
        </is>
      </c>
      <c r="B3" s="17">
        <f>IFERROR(SUMIFS(Költségvetés!F:F,Költségvetés!A:A,"*2026.01*",Költségvetés!D:D,"Bevétel"),0)</f>
        <v/>
      </c>
      <c r="C3" s="17">
        <f>IFERROR(SUMIFS(Költségvetés!F:F,Költségvetés!A:A,"*2026.01*",Költségvetés!D:D,"Kiadás"),0)</f>
        <v/>
      </c>
      <c r="D3" s="17">
        <f>B3-C3</f>
        <v/>
      </c>
      <c r="E3" s="18">
        <f>IFERROR(IF(B3=0,"",D3/B3),"")</f>
        <v/>
      </c>
      <c r="F3" s="19" t="n">
        <v>380950</v>
      </c>
      <c r="G3" s="18">
        <f>IFERROR(IF(F3=0,"",C3/F3),"")</f>
        <v/>
      </c>
    </row>
    <row r="4" ht="20" customHeight="1">
      <c r="A4" s="11" t="inlineStr">
        <is>
          <t>2026. február</t>
        </is>
      </c>
      <c r="B4" s="9">
        <f>IFERROR(SUMIFS(Költségvetés!F:F,Költségvetés!A:A,"*2026.02*",Költségvetés!D:D,"Bevétel"),0)</f>
        <v/>
      </c>
      <c r="C4" s="9">
        <f>IFERROR(SUMIFS(Költségvetés!F:F,Költségvetés!A:A,"*2026.02*",Költségvetés!D:D,"Kiadás"),0)</f>
        <v/>
      </c>
      <c r="D4" s="9">
        <f>B4-C4</f>
        <v/>
      </c>
      <c r="E4" s="10">
        <f>IFERROR(IF(B4=0,"",D4/B4),"")</f>
        <v/>
      </c>
      <c r="F4" s="19" t="n">
        <v>220000</v>
      </c>
      <c r="G4" s="10">
        <f>IFERROR(IF(F4=0,"",C4/F4),"")</f>
        <v/>
      </c>
    </row>
    <row r="5" ht="20" customHeight="1">
      <c r="A5" s="16" t="inlineStr">
        <is>
          <t>2026. március</t>
        </is>
      </c>
      <c r="B5" s="17">
        <f>IFERROR(SUMIFS(Költségvetés!F:F,Költségvetés!A:A,"*2026.03*",Költségvetés!D:D,"Bevétel"),0)</f>
        <v/>
      </c>
      <c r="C5" s="17">
        <f>IFERROR(SUMIFS(Költségvetés!F:F,Költségvetés!A:A,"*2026.03*",Költségvetés!D:D,"Kiadás"),0)</f>
        <v/>
      </c>
      <c r="D5" s="17">
        <f>B5-C5</f>
        <v/>
      </c>
      <c r="E5" s="18">
        <f>IFERROR(IF(B5=0,"",D5/B5),"")</f>
        <v/>
      </c>
      <c r="F5" s="19" t="n">
        <v>370000</v>
      </c>
      <c r="G5" s="18">
        <f>IFERROR(IF(F5=0,"",C5/F5),"")</f>
        <v/>
      </c>
    </row>
    <row r="6" ht="20" customHeight="1">
      <c r="A6" s="11" t="inlineStr">
        <is>
          <t>2026. április</t>
        </is>
      </c>
      <c r="B6" s="9">
        <f>IFERROR(SUMIFS(Költségvetés!F:F,Költségvetés!A:A,"*2026.04*",Költségvetés!D:D,"Bevétel"),0)</f>
        <v/>
      </c>
      <c r="C6" s="9">
        <f>IFERROR(SUMIFS(Költségvetés!F:F,Költségvetés!A:A,"*2026.04*",Költségvetés!D:D,"Kiadás"),0)</f>
        <v/>
      </c>
      <c r="D6" s="9">
        <f>B6-C6</f>
        <v/>
      </c>
      <c r="E6" s="10">
        <f>IFERROR(IF(B6=0,"",D6/B6),"")</f>
        <v/>
      </c>
      <c r="F6" s="19" t="n">
        <v>365000</v>
      </c>
      <c r="G6" s="10">
        <f>IFERROR(IF(F6=0,"",C6/F6),"")</f>
        <v/>
      </c>
    </row>
    <row r="7" ht="20" customHeight="1">
      <c r="A7" s="16" t="inlineStr">
        <is>
          <t>2026. május</t>
        </is>
      </c>
      <c r="B7" s="17">
        <f>IFERROR(SUMIFS(Költségvetés!F:F,Költségvetés!A:A,"*2026.05*",Költségvetés!D:D,"Bevétel"),0)</f>
        <v/>
      </c>
      <c r="C7" s="17">
        <f>IFERROR(SUMIFS(Költségvetés!F:F,Költségvetés!A:A,"*2026.05*",Költségvetés!D:D,"Kiadás"),0)</f>
        <v/>
      </c>
      <c r="D7" s="17">
        <f>B7-C7</f>
        <v/>
      </c>
      <c r="E7" s="18">
        <f>IFERROR(IF(B7=0,"",D7/B7),"")</f>
        <v/>
      </c>
      <c r="F7" s="19" t="n">
        <v>375000</v>
      </c>
      <c r="G7" s="18">
        <f>IFERROR(IF(F7=0,"",C7/F7),"")</f>
        <v/>
      </c>
    </row>
    <row r="8" ht="20" customHeight="1">
      <c r="A8" s="11" t="inlineStr">
        <is>
          <t>2026. június</t>
        </is>
      </c>
      <c r="B8" s="9">
        <f>IFERROR(SUMIFS(Költségvetés!F:F,Költségvetés!A:A,"*2026.06*",Költségvetés!D:D,"Bevétel"),0)</f>
        <v/>
      </c>
      <c r="C8" s="9">
        <f>IFERROR(SUMIFS(Költségvetés!F:F,Költségvetés!A:A,"*2026.06*",Költségvetés!D:D,"Kiadás"),0)</f>
        <v/>
      </c>
      <c r="D8" s="9">
        <f>B8-C8</f>
        <v/>
      </c>
      <c r="E8" s="10">
        <f>IFERROR(IF(B8=0,"",D8/B8),"")</f>
        <v/>
      </c>
      <c r="F8" s="19" t="n">
        <v>360000</v>
      </c>
      <c r="G8" s="10">
        <f>IFERROR(IF(F8=0,"",C8/F8),"")</f>
        <v/>
      </c>
    </row>
    <row r="9" ht="24" customHeight="1">
      <c r="A9" s="20" t="inlineStr">
        <is>
          <t>ÖSSZESEN</t>
        </is>
      </c>
      <c r="B9" s="21">
        <f>SUM(B3:B8)</f>
        <v/>
      </c>
      <c r="C9" s="21">
        <f>SUM(C3:C8)</f>
        <v/>
      </c>
      <c r="D9" s="21">
        <f>SUM(D3:D8)</f>
        <v/>
      </c>
      <c r="E9" s="22">
        <f>IFERROR(D9/B9,"")</f>
        <v/>
      </c>
      <c r="F9" s="21">
        <f>SUM(F3:F8)</f>
        <v/>
      </c>
      <c r="G9" s="22">
        <f>IFERROR(C9/F9,"")</f>
        <v/>
      </c>
    </row>
  </sheetData>
  <mergeCells count="1">
    <mergeCell ref="A1:G1"/>
  </mergeCells>
  <conditionalFormatting sqref="D3:D8">
    <cfRule type="expression" priority="1" dxfId="0" stopIfTrue="0">
      <formula>$D3&gt;0</formula>
    </cfRule>
    <cfRule type="expression" priority="2" dxfId="1" stopIfTrue="0">
      <formula>$D3&lt;0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8" customWidth="1" min="3" max="3"/>
    <col width="18" customWidth="1" min="4" max="4"/>
    <col width="22" customWidth="1" min="5" max="5"/>
    <col width="20" customWidth="1" min="6" max="6"/>
    <col width="22" customWidth="1" min="7" max="7"/>
    <col width="16" customWidth="1" min="8" max="8"/>
  </cols>
  <sheetData>
    <row r="1" ht="32" customHeight="1">
      <c r="A1" s="1" t="inlineStr">
        <is>
          <t>KATEGÓRIA KERETGAZDÁLKODÁS – 2026</t>
        </is>
      </c>
    </row>
    <row r="2" ht="28" customHeight="1">
      <c r="A2" s="23" t="inlineStr">
        <is>
          <t>Kategória</t>
        </is>
      </c>
      <c r="B2" s="23" t="inlineStr">
        <is>
          <t>Típus</t>
        </is>
      </c>
      <c r="C2" s="23" t="inlineStr">
        <is>
          <t>Havi keret (Ft)</t>
        </is>
      </c>
      <c r="D2" s="23" t="inlineStr">
        <is>
          <t>Éves keret (Ft)</t>
        </is>
      </c>
      <c r="E2" s="23" t="inlineStr">
        <is>
          <t>Felhasznált összeg (Ft)</t>
        </is>
      </c>
      <c r="F2" s="23" t="inlineStr">
        <is>
          <t>Maradék keret (Ft)</t>
        </is>
      </c>
      <c r="G2" s="23" t="inlineStr">
        <is>
          <t>Keretkihasználtság (%)</t>
        </is>
      </c>
      <c r="H2" s="23" t="inlineStr">
        <is>
          <t>Figyelmeztetés</t>
        </is>
      </c>
    </row>
    <row r="3" ht="20" customHeight="1">
      <c r="A3" s="4" t="inlineStr">
        <is>
          <t>Bevétel</t>
        </is>
      </c>
      <c r="B3" s="16" t="inlineStr">
        <is>
          <t>Bevétel</t>
        </is>
      </c>
      <c r="C3" s="19" t="n">
        <v>730000</v>
      </c>
      <c r="D3" s="17">
        <f>C3*12</f>
        <v/>
      </c>
      <c r="E3" s="17">
        <f>IFERROR(SUMIF(Költségvetés!B:B,A3,Költségvetés!F:F),0)</f>
        <v/>
      </c>
      <c r="F3" s="17">
        <f>C3-E3</f>
        <v/>
      </c>
      <c r="G3" s="18">
        <f>IFERROR(IF(C3=0,"",E3/C3),"")</f>
        <v/>
      </c>
      <c r="H3" s="16">
        <f>IF(F3&lt;0,"Túllépve","Rendben")</f>
        <v/>
      </c>
    </row>
    <row r="4" ht="20" customHeight="1">
      <c r="A4" s="4" t="inlineStr">
        <is>
          <t>Lakhatás</t>
        </is>
      </c>
      <c r="B4" s="11" t="inlineStr">
        <is>
          <t>Kiadás</t>
        </is>
      </c>
      <c r="C4" s="19" t="n">
        <v>220000</v>
      </c>
      <c r="D4" s="9">
        <f>C4*12</f>
        <v/>
      </c>
      <c r="E4" s="9">
        <f>IFERROR(SUMIF(Költségvetés!B:B,A4,Költségvetés!F:F),0)</f>
        <v/>
      </c>
      <c r="F4" s="9">
        <f>C4-E4</f>
        <v/>
      </c>
      <c r="G4" s="10">
        <f>IFERROR(IF(C4=0,"",E4/C4),"")</f>
        <v/>
      </c>
      <c r="H4" s="11">
        <f>IF(F4&lt;0,"Túllépve","Rendben")</f>
        <v/>
      </c>
    </row>
    <row r="5" ht="20" customHeight="1">
      <c r="A5" s="4" t="inlineStr">
        <is>
          <t>Közművek</t>
        </is>
      </c>
      <c r="B5" s="16" t="inlineStr">
        <is>
          <t>Kiadás</t>
        </is>
      </c>
      <c r="C5" s="19" t="n">
        <v>25000</v>
      </c>
      <c r="D5" s="17">
        <f>C5*12</f>
        <v/>
      </c>
      <c r="E5" s="17">
        <f>IFERROR(SUMIF(Költségvetés!B:B,A5,Költségvetés!F:F),0)</f>
        <v/>
      </c>
      <c r="F5" s="17">
        <f>C5-E5</f>
        <v/>
      </c>
      <c r="G5" s="18">
        <f>IFERROR(IF(C5=0,"",E5/C5),"")</f>
        <v/>
      </c>
      <c r="H5" s="16">
        <f>IF(F5&lt;0,"Túllépve","Rendben")</f>
        <v/>
      </c>
    </row>
    <row r="6" ht="20" customHeight="1">
      <c r="A6" s="4" t="inlineStr">
        <is>
          <t>Élelmiszer</t>
        </is>
      </c>
      <c r="B6" s="11" t="inlineStr">
        <is>
          <t>Kiadás</t>
        </is>
      </c>
      <c r="C6" s="19" t="n">
        <v>90000</v>
      </c>
      <c r="D6" s="9">
        <f>C6*12</f>
        <v/>
      </c>
      <c r="E6" s="9">
        <f>IFERROR(SUMIF(Költségvetés!B:B,A6,Költségvetés!F:F),0)</f>
        <v/>
      </c>
      <c r="F6" s="9">
        <f>C6-E6</f>
        <v/>
      </c>
      <c r="G6" s="10">
        <f>IFERROR(IF(C6=0,"",E6/C6),"")</f>
        <v/>
      </c>
      <c r="H6" s="11">
        <f>IF(F6&lt;0,"Túllépve","Rendben")</f>
        <v/>
      </c>
    </row>
    <row r="7" ht="20" customHeight="1">
      <c r="A7" s="4" t="inlineStr">
        <is>
          <t>Közlekedés</t>
        </is>
      </c>
      <c r="B7" s="16" t="inlineStr">
        <is>
          <t>Kiadás</t>
        </is>
      </c>
      <c r="C7" s="19" t="n">
        <v>12000</v>
      </c>
      <c r="D7" s="17">
        <f>C7*12</f>
        <v/>
      </c>
      <c r="E7" s="17">
        <f>IFERROR(SUMIF(Költségvetés!B:B,A7,Költségvetés!F:F),0)</f>
        <v/>
      </c>
      <c r="F7" s="17">
        <f>C7-E7</f>
        <v/>
      </c>
      <c r="G7" s="18">
        <f>IFERROR(IF(C7=0,"",E7/C7),"")</f>
        <v/>
      </c>
      <c r="H7" s="16">
        <f>IF(F7&lt;0,"Túllépve","Rendben")</f>
        <v/>
      </c>
    </row>
    <row r="8" ht="20" customHeight="1">
      <c r="A8" s="4" t="inlineStr">
        <is>
          <t>Szórakozás</t>
        </is>
      </c>
      <c r="B8" s="11" t="inlineStr">
        <is>
          <t>Kiadás</t>
        </is>
      </c>
      <c r="C8" s="19" t="n">
        <v>30000</v>
      </c>
      <c r="D8" s="9">
        <f>C8*12</f>
        <v/>
      </c>
      <c r="E8" s="9">
        <f>IFERROR(SUMIF(Költségvetés!B:B,A8,Költségvetés!F:F),0)</f>
        <v/>
      </c>
      <c r="F8" s="9">
        <f>C8-E8</f>
        <v/>
      </c>
      <c r="G8" s="10">
        <f>IFERROR(IF(C8=0,"",E8/C8),"")</f>
        <v/>
      </c>
      <c r="H8" s="11">
        <f>IF(F8&lt;0,"Túllépve","Rendben")</f>
        <v/>
      </c>
    </row>
    <row r="9" ht="20" customHeight="1">
      <c r="A9" s="4" t="inlineStr">
        <is>
          <t>Egészség</t>
        </is>
      </c>
      <c r="B9" s="16" t="inlineStr">
        <is>
          <t>Kiadás</t>
        </is>
      </c>
      <c r="C9" s="19" t="n">
        <v>15000</v>
      </c>
      <c r="D9" s="17">
        <f>C9*12</f>
        <v/>
      </c>
      <c r="E9" s="17">
        <f>IFERROR(SUMIF(Költségvetés!B:B,A9,Költségvetés!F:F),0)</f>
        <v/>
      </c>
      <c r="F9" s="17">
        <f>C9-E9</f>
        <v/>
      </c>
      <c r="G9" s="18">
        <f>IFERROR(IF(C9=0,"",E9/C9),"")</f>
        <v/>
      </c>
      <c r="H9" s="16">
        <f>IF(F9&lt;0,"Túllépve","Rendben")</f>
        <v/>
      </c>
    </row>
    <row r="10" ht="20" customHeight="1">
      <c r="A10" s="4" t="inlineStr">
        <is>
          <t>Megtakarítás</t>
        </is>
      </c>
      <c r="B10" s="11" t="inlineStr">
        <is>
          <t>Kiadás</t>
        </is>
      </c>
      <c r="C10" s="19" t="n">
        <v>50000</v>
      </c>
      <c r="D10" s="9">
        <f>C10*12</f>
        <v/>
      </c>
      <c r="E10" s="9">
        <f>IFERROR(SUMIF(Költségvetés!B:B,A10,Költségvetés!F:F),0)</f>
        <v/>
      </c>
      <c r="F10" s="9">
        <f>C10-E10</f>
        <v/>
      </c>
      <c r="G10" s="10">
        <f>IFERROR(IF(C10=0,"",E10/C10),"")</f>
        <v/>
      </c>
      <c r="H10" s="11">
        <f>IF(F10&lt;0,"Túllépve","Rendben")</f>
        <v/>
      </c>
    </row>
    <row r="11" ht="20" customHeight="1">
      <c r="A11" s="4" t="inlineStr">
        <is>
          <t>Ruházkodás</t>
        </is>
      </c>
      <c r="B11" s="16" t="inlineStr">
        <is>
          <t>Kiadás</t>
        </is>
      </c>
      <c r="C11" s="19" t="n">
        <v>20000</v>
      </c>
      <c r="D11" s="17">
        <f>C11*12</f>
        <v/>
      </c>
      <c r="E11" s="17">
        <f>IFERROR(SUMIF(Költségvetés!B:B,A11,Költségvetés!F:F),0)</f>
        <v/>
      </c>
      <c r="F11" s="17">
        <f>C11-E11</f>
        <v/>
      </c>
      <c r="G11" s="18">
        <f>IFERROR(IF(C11=0,"",E11/C11),"")</f>
        <v/>
      </c>
      <c r="H11" s="16">
        <f>IF(F11&lt;0,"Túllépve","Rendben")</f>
        <v/>
      </c>
    </row>
    <row r="12" ht="20" customHeight="1">
      <c r="A12" s="4" t="inlineStr">
        <is>
          <t>Egyéb</t>
        </is>
      </c>
      <c r="B12" s="11" t="inlineStr">
        <is>
          <t>Kiadás</t>
        </is>
      </c>
      <c r="C12" s="19" t="n">
        <v>20000</v>
      </c>
      <c r="D12" s="9">
        <f>C12*12</f>
        <v/>
      </c>
      <c r="E12" s="9">
        <f>IFERROR(SUMIF(Költségvetés!B:B,A12,Költségvetés!F:F),0)</f>
        <v/>
      </c>
      <c r="F12" s="9">
        <f>C12-E12</f>
        <v/>
      </c>
      <c r="G12" s="10">
        <f>IFERROR(IF(C12=0,"",E12/C12),"")</f>
        <v/>
      </c>
      <c r="H12" s="11">
        <f>IF(F12&lt;0,"Túllépve","Rendben")</f>
        <v/>
      </c>
    </row>
  </sheetData>
  <mergeCells count="1">
    <mergeCell ref="A1:G1"/>
  </mergeCells>
  <conditionalFormatting sqref="H3:H12">
    <cfRule type="expression" priority="1" dxfId="1" stopIfTrue="0">
      <formula>$H3="Túllépve"</formula>
    </cfRule>
    <cfRule type="expression" priority="2" dxfId="0" stopIfTrue="0">
      <formula>$H3="Rendben"</formula>
    </cfRule>
  </conditionalFormatting>
  <conditionalFormatting sqref="F3:F12">
    <cfRule type="expression" priority="3" dxfId="1" stopIfTrue="0">
      <formula>$F3&lt;0</formula>
    </cfRule>
    <cfRule type="expression" priority="4" dxfId="0" stopIfTrue="0">
      <formula>$F3&gt;0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28" customWidth="1" min="2" max="2"/>
    <col width="60" customWidth="1" min="3" max="3"/>
  </cols>
  <sheetData>
    <row r="1" ht="36" customHeight="1">
      <c r="A1" s="1" t="inlineStr">
        <is>
          <t>ÚTMUTATÓ – Havi Költségvetés Sablon</t>
        </is>
      </c>
    </row>
    <row r="2"/>
    <row r="3" ht="8" customHeight="1"/>
    <row r="4" ht="26" customHeight="1">
      <c r="A4" s="24" t="inlineStr">
        <is>
          <t>ÁLTALÁNOS TUDNIVALÓK</t>
        </is>
      </c>
      <c r="B4" s="27" t="n"/>
      <c r="C4" s="28" t="n"/>
    </row>
    <row r="5" ht="36" customHeight="1">
      <c r="A5" s="23" t="inlineStr">
        <is>
          <t>1.</t>
        </is>
      </c>
      <c r="B5" s="25" t="inlineStr">
        <is>
          <t>Adatok rögzítése</t>
        </is>
      </c>
      <c r="C5" s="26" t="inlineStr">
        <is>
          <t>A sárga (világos) hátterű cellákba írja be az adatokat. Ezek az input mezők.</t>
        </is>
      </c>
    </row>
    <row r="6" ht="36" customHeight="1">
      <c r="A6" s="23" t="inlineStr">
        <is>
          <t>2.</t>
        </is>
      </c>
      <c r="B6" s="25" t="inlineStr">
        <is>
          <t>Dátumformátum</t>
        </is>
      </c>
      <c r="C6" s="26" t="inlineStr">
        <is>
          <t>Használja az ÉÉÉÉ.HH.NN. formátumot (pl. 2026.01.15.). A pont kötelező a végén is.</t>
        </is>
      </c>
    </row>
    <row r="7" ht="36" customHeight="1">
      <c r="A7" s="23" t="inlineStr">
        <is>
          <t>3.</t>
        </is>
      </c>
      <c r="B7" s="25" t="inlineStr">
        <is>
          <t>Pénznemformátum</t>
        </is>
      </c>
      <c r="C7" s="26" t="inlineStr">
        <is>
          <t>Minden összeget forintban (Ft) adjon meg, tizedesek nélkül. Pl.: 150000 → 150 000 Ft</t>
        </is>
      </c>
    </row>
    <row r="8" ht="36" customHeight="1">
      <c r="A8" s="23" t="inlineStr">
        <is>
          <t>4.</t>
        </is>
      </c>
      <c r="B8" s="25" t="inlineStr">
        <is>
          <t>Kategóriák</t>
        </is>
      </c>
      <c r="C8" s="26" t="inlineStr">
        <is>
          <t>A 'Kategóriák' lapon meghatározott neveket egységesen használja a 'Költségvetés' lapon is!</t>
        </is>
      </c>
    </row>
    <row r="9" ht="8" customHeight="1"/>
    <row r="10" ht="26" customHeight="1">
      <c r="A10" s="24" t="inlineStr">
        <is>
          <t>A LAPOK ISMERTETÉSE</t>
        </is>
      </c>
      <c r="B10" s="27" t="n"/>
      <c r="C10" s="28" t="n"/>
    </row>
    <row r="11" ht="36" customHeight="1">
      <c r="A11" s="23" t="inlineStr">
        <is>
          <t>◆</t>
        </is>
      </c>
      <c r="B11" s="25" t="inlineStr">
        <is>
          <t>Költségvetés lap</t>
        </is>
      </c>
      <c r="C11" s="26" t="inlineStr">
        <is>
          <t>Ide rögzítse hónapra lebontva a bevételeket és kiadásokat. Az 'Eltérés' és 'Státusz' oszlopokat automatikusan számolja a rendszer.</t>
        </is>
      </c>
    </row>
    <row r="12" ht="36" customHeight="1">
      <c r="A12" s="23" t="inlineStr">
        <is>
          <t>◆</t>
        </is>
      </c>
      <c r="B12" s="25" t="inlineStr">
        <is>
          <t>Összesítő lap</t>
        </is>
      </c>
      <c r="C12" s="26" t="inlineStr">
        <is>
          <t>Havi bontású dashboard, amely automatikusan összegzi a Költségvetés lap adatait. Diagramok segítik az áttekintést. A 'Tervezett kiadás' oszlopba (sárga) manuálisan vihető be a keret.</t>
        </is>
      </c>
    </row>
    <row r="13" ht="36" customHeight="1">
      <c r="A13" s="23" t="inlineStr">
        <is>
          <t>◆</t>
        </is>
      </c>
      <c r="B13" s="25" t="inlineStr">
        <is>
          <t>Kategóriák lap</t>
        </is>
      </c>
      <c r="C13" s="26" t="inlineStr">
        <is>
          <t>A kategóriák havi keretét itt állíthatja be (sárga cella). A rendszer automatikusan jelzi, ha egy kategória túllépte a keretet (piros 'Túllépve').</t>
        </is>
      </c>
    </row>
    <row r="14" ht="8" customHeight="1"/>
    <row r="15" ht="26" customHeight="1">
      <c r="A15" s="24" t="inlineStr">
        <is>
          <t>FIGYELMEZTETÉSEK ÉS JELÖLÉSEK</t>
        </is>
      </c>
      <c r="B15" s="27" t="n"/>
      <c r="C15" s="28" t="n"/>
    </row>
    <row r="16" ht="36" customHeight="1">
      <c r="A16" s="23" t="inlineStr">
        <is>
          <t>🟢</t>
        </is>
      </c>
      <c r="B16" s="25" t="inlineStr">
        <is>
          <t>Zöld szín</t>
        </is>
      </c>
      <c r="C16" s="26" t="inlineStr">
        <is>
          <t>Terv felett teljesítés (bevételeknél pozitív, kiadásoknál megtakarítás).</t>
        </is>
      </c>
    </row>
    <row r="17" ht="36" customHeight="1">
      <c r="A17" s="23" t="inlineStr">
        <is>
          <t>🔴</t>
        </is>
      </c>
      <c r="B17" s="25" t="inlineStr">
        <is>
          <t>Piros szín</t>
        </is>
      </c>
      <c r="C17" s="26" t="inlineStr">
        <is>
          <t>Terv alatti teljesítés vagy kerettúllépés. Ellenőrizze az adott sort/kategóriát!</t>
        </is>
      </c>
    </row>
    <row r="18" ht="36" customHeight="1">
      <c r="A18" s="23" t="inlineStr">
        <is>
          <t>⚠</t>
        </is>
      </c>
      <c r="B18" s="25" t="inlineStr">
        <is>
          <t>Egyenleg figyelés</t>
        </is>
      </c>
      <c r="C18" s="26" t="inlineStr">
        <is>
          <t>Ha a havi egyenleg negatív, az azt jelenti, hogy többet költött, mint amennyit bevett. Az Összesítő lapon piros hátterrel jelenik meg.</t>
        </is>
      </c>
    </row>
    <row r="19" ht="8" customHeight="1"/>
    <row r="20" ht="26" customHeight="1">
      <c r="A20" s="24" t="inlineStr">
        <is>
          <t>ADATVÉDELMI MEGJEGYZÉS</t>
        </is>
      </c>
      <c r="B20" s="27" t="n"/>
      <c r="C20" s="28" t="n"/>
    </row>
    <row r="21" ht="36" customHeight="1">
      <c r="A21" s="23" t="inlineStr">
        <is>
          <t>🔒</t>
        </is>
      </c>
      <c r="B21" s="25" t="inlineStr">
        <is>
          <t>GDPR / NAIH</t>
        </is>
      </c>
      <c r="C21" s="26" t="inlineStr">
        <is>
          <t>Ha ezt a sablont személyes pénzügyi adatok kezelésére használja, ügyeljen arra, hogy az xlsx fájlt jelszóval védje, és ne ossza meg illetéktelen személyekkel. Az adatkezelésre vonatkozó részletekért lásd a NAIH (Nemzeti Adatvédelmi és Információszabadság Hatóság) iránymutatásait: www.naih.hu</t>
        </is>
      </c>
    </row>
    <row r="22" ht="8" customHeight="1"/>
    <row r="23" ht="26" customHeight="1">
      <c r="A23" s="24" t="inlineStr">
        <is>
          <t>HASZNOS TIPPEK</t>
        </is>
      </c>
      <c r="B23" s="27" t="n"/>
      <c r="C23" s="28" t="n"/>
    </row>
    <row r="24" ht="36" customHeight="1">
      <c r="A24" s="23" t="inlineStr">
        <is>
          <t>💡</t>
        </is>
      </c>
      <c r="B24" s="25" t="inlineStr">
        <is>
          <t>Havi másolás</t>
        </is>
      </c>
      <c r="C24" s="26" t="inlineStr">
        <is>
          <t>Minden hónap elején másolja le a Költségvetés lap adatsorait és frissítse a dátumot és tényadatokat.</t>
        </is>
      </c>
    </row>
    <row r="25" ht="36" customHeight="1">
      <c r="A25" s="23" t="inlineStr">
        <is>
          <t>💡</t>
        </is>
      </c>
      <c r="B25" s="25" t="inlineStr">
        <is>
          <t>Megtakarítási cél</t>
        </is>
      </c>
      <c r="C25" s="26" t="inlineStr">
        <is>
          <t>A megtakarítási arány ajánlott értéke legalább 10-20%. Ha ez alatt van, nézze át a Szórakozás és Egyéb kategóriákat.</t>
        </is>
      </c>
    </row>
    <row r="26" ht="36" customHeight="1">
      <c r="A26" s="23" t="inlineStr">
        <is>
          <t>💡</t>
        </is>
      </c>
      <c r="B26" s="25" t="inlineStr">
        <is>
          <t>Rendszeres felülvizsgálat</t>
        </is>
      </c>
      <c r="C26" s="26" t="inlineStr">
        <is>
          <t>Havonta egyszer tekintse át az Összesítő lapot és frissítse a Kategóriák lap kereteit.</t>
        </is>
      </c>
    </row>
  </sheetData>
  <mergeCells count="6">
    <mergeCell ref="A1:C1"/>
    <mergeCell ref="A4:C4"/>
    <mergeCell ref="A10:C10"/>
    <mergeCell ref="A15:C15"/>
    <mergeCell ref="A20:C20"/>
    <mergeCell ref="A23:C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2026-06-16T17:07:52Z</dcterms:created>
  <dcterms:modified xmlns:dcterms="http://purl.org/dc/terms/" xmlns:xsi="http://www.w3.org/2001/XMLSchema-instance" xsi:type="dcterms:W3CDTF">2026-06-16T17:07:52Z</dcterms:modified>
</cp:coreProperties>
</file>