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vételek és kiadáso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 ##0 &quot;Ft&quot;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1E293B"/>
      <sz val="11"/>
    </font>
    <font>
      <name val="Calibri"/>
      <b val="1"/>
      <color rgb="00FFFFFF"/>
      <sz val="10"/>
    </font>
    <font>
      <name val="Calibri"/>
      <i val="1"/>
      <color rgb="006B7280"/>
      <sz val="9"/>
    </font>
  </fonts>
  <fills count="11">
    <fill>
      <patternFill/>
    </fill>
    <fill>
      <patternFill patternType="gray125"/>
    </fill>
    <fill>
      <patternFill patternType="solid">
        <fgColor rgb="00E0F2FE"/>
      </patternFill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0F766E"/>
      </patternFill>
    </fill>
    <fill>
      <patternFill patternType="solid">
        <fgColor rgb="00C8102E"/>
      </patternFill>
    </fill>
    <fill>
      <patternFill patternType="solid">
        <fgColor rgb="00F1F5F9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4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right" vertical="center"/>
    </xf>
    <xf numFmtId="0" fontId="4" fillId="7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0" fontId="2" fillId="8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" fontId="3" fillId="6" borderId="1" applyAlignment="1" pivotButton="0" quotePrefix="0" xfId="0">
      <alignment horizontal="right" vertical="center"/>
    </xf>
    <xf numFmtId="1" fontId="3" fillId="5" borderId="1" applyAlignment="1" pivotButton="0" quotePrefix="0" xfId="0">
      <alignment horizontal="right" vertical="center"/>
    </xf>
    <xf numFmtId="2" fontId="3" fillId="5" borderId="1" applyAlignment="1" pivotButton="0" quotePrefix="0" xfId="0">
      <alignment horizontal="right" vertical="center"/>
    </xf>
    <xf numFmtId="2" fontId="3" fillId="6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9" borderId="1" applyAlignment="1" pivotButton="0" quotePrefix="0" xfId="0">
      <alignment horizontal="left" vertical="top" wrapText="1"/>
    </xf>
    <xf numFmtId="0" fontId="0" fillId="0" borderId="4" pivotButton="0" quotePrefix="0" xfId="0"/>
    <xf numFmtId="0" fontId="4" fillId="6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7" fillId="10" borderId="0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color rgb="0016A34A"/>
        <sz val="10"/>
      </font>
      <fill>
        <patternFill patternType="solid">
          <fgColor rgb="00D1FAE5"/>
        </patternFill>
      </fill>
    </dxf>
    <dxf>
      <font>
        <name val="Calibri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bevétel vs. kiadás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'Összesítő'!B18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'Összesítő'!$A$19:$A$30</f>
            </numRef>
          </cat>
          <val>
            <numRef>
              <f>'Összesítő'!$B$19:$B$30</f>
            </numRef>
          </val>
        </ser>
        <ser>
          <idx val="1"/>
          <order val="1"/>
          <tx>
            <strRef>
              <f>'Összesítő'!C18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'Összesítő'!$A$19:$A$30</f>
            </numRef>
          </cat>
          <val>
            <numRef>
              <f>'Összesítő'!$C$19:$C$30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nettó cash flow trend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'Összesítő'!D18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'Összesítő'!$A$19:$A$30</f>
            </numRef>
          </cat>
          <val>
            <numRef>
              <f>'Összesítő'!$D$19:$D$30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CF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Kiadási kategóriák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'Összesítő'!G18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'Összesítő'!$F$19:$F$23</f>
            </numRef>
          </cat>
          <val>
            <numRef>
              <f>'Összesítő'!$G$19:$G$23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32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49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6" customWidth="1" min="3" max="3"/>
    <col width="20" customWidth="1" min="4" max="4"/>
    <col width="18" customWidth="1" min="5" max="5"/>
    <col width="12" customWidth="1" min="6" max="6"/>
    <col width="20" customWidth="1" min="7" max="7"/>
    <col width="28" customWidth="1" min="8" max="8"/>
    <col width="18" customWidth="1" min="9" max="9"/>
    <col width="10" customWidth="1" min="10" max="10"/>
    <col width="18" customWidth="1" min="11" max="11"/>
    <col width="18" customWidth="1" min="12" max="12"/>
    <col width="15" customWidth="1" min="13" max="13"/>
    <col width="13" customWidth="1" min="14" max="14"/>
    <col width="20" customWidth="1" min="15" max="15"/>
  </cols>
  <sheetData>
    <row r="1" ht="28" customHeight="1">
      <c r="A1" s="1" t="inlineStr">
        <is>
          <t>CASH FLOW KIMUTATÁS – Bevételek és kiadások nyilvántartása 2026</t>
        </is>
      </c>
    </row>
    <row r="2" ht="22" customHeight="1">
      <c r="A2" s="2" t="inlineStr">
        <is>
          <t>Dátum</t>
        </is>
      </c>
      <c r="B2" s="2" t="inlineStr">
        <is>
          <t>Bizonylat típusa</t>
        </is>
      </c>
      <c r="C2" s="2" t="inlineStr">
        <is>
          <t>Bizonylatszám</t>
        </is>
      </c>
      <c r="D2" s="2" t="inlineStr">
        <is>
          <t>Partner neve</t>
        </is>
      </c>
      <c r="E2" s="2" t="inlineStr">
        <is>
          <t>Partner formája</t>
        </is>
      </c>
      <c r="F2" s="2" t="inlineStr">
        <is>
          <t>Típus</t>
        </is>
      </c>
      <c r="G2" s="2" t="inlineStr">
        <is>
          <t>Kategória</t>
        </is>
      </c>
      <c r="H2" s="2" t="inlineStr">
        <is>
          <t>Leírás</t>
        </is>
      </c>
      <c r="I2" s="2" t="inlineStr">
        <is>
          <t>Nettó összeg (Ft)</t>
        </is>
      </c>
      <c r="J2" s="2" t="inlineStr">
        <is>
          <t>ÁFA %</t>
        </is>
      </c>
      <c r="K2" s="2" t="inlineStr">
        <is>
          <t>ÁFA összege (Ft)</t>
        </is>
      </c>
      <c r="L2" s="2" t="inlineStr">
        <is>
          <t>Bruttó összeg (Ft)</t>
        </is>
      </c>
      <c r="M2" s="2" t="inlineStr">
        <is>
          <t>Fizetési mód</t>
        </is>
      </c>
      <c r="N2" s="2" t="inlineStr">
        <is>
          <t>Teljesült?</t>
        </is>
      </c>
      <c r="O2" s="2" t="inlineStr">
        <is>
          <t>Egyenleg utána (Ft)</t>
        </is>
      </c>
    </row>
    <row r="3">
      <c r="A3" s="30" t="n">
        <v>46034</v>
      </c>
      <c r="B3" s="4" t="inlineStr">
        <is>
          <t>Számla</t>
        </is>
      </c>
      <c r="C3" s="5" t="inlineStr">
        <is>
          <t>SZ-2026-001</t>
        </is>
      </c>
      <c r="D3" s="4" t="inlineStr">
        <is>
          <t>Nagy Péter Kft.</t>
        </is>
      </c>
      <c r="E3" s="4" t="inlineStr">
        <is>
          <t>Kft.</t>
        </is>
      </c>
      <c r="F3" s="5" t="inlineStr">
        <is>
          <t>Bevétel</t>
        </is>
      </c>
      <c r="G3" s="4" t="inlineStr">
        <is>
          <t>Szolgáltatás</t>
        </is>
      </c>
      <c r="H3" s="4" t="inlineStr">
        <is>
          <t>IT tanácsadási díj</t>
        </is>
      </c>
      <c r="I3" s="31" t="n">
        <v>850000</v>
      </c>
      <c r="J3" s="7" t="n">
        <v>0.27</v>
      </c>
      <c r="K3" s="32">
        <f>IF(I3&gt;0,I3*J3,0)</f>
        <v/>
      </c>
      <c r="L3" s="32">
        <f>I3+K3</f>
        <v/>
      </c>
      <c r="M3" s="4" t="inlineStr">
        <is>
          <t>Átutalás</t>
        </is>
      </c>
      <c r="N3" s="5" t="inlineStr">
        <is>
          <t>Igen</t>
        </is>
      </c>
      <c r="O3" s="32">
        <f>IF(F3="Bevétel",500000+L3,500000-L3)</f>
        <v/>
      </c>
    </row>
    <row r="4">
      <c r="A4" s="33" t="n">
        <v>46040</v>
      </c>
      <c r="B4" s="10" t="inlineStr">
        <is>
          <t>Számla</t>
        </is>
      </c>
      <c r="C4" s="11" t="inlineStr">
        <is>
          <t>SZ-2026-002</t>
        </is>
      </c>
      <c r="D4" s="10" t="inlineStr">
        <is>
          <t>Kovács Anna Bt.</t>
        </is>
      </c>
      <c r="E4" s="10" t="inlineStr">
        <is>
          <t>Bt.</t>
        </is>
      </c>
      <c r="F4" s="11" t="inlineStr">
        <is>
          <t>Kiadás</t>
        </is>
      </c>
      <c r="G4" s="10" t="inlineStr">
        <is>
          <t>Bérleti díj</t>
        </is>
      </c>
      <c r="H4" s="10" t="inlineStr">
        <is>
          <t>Irodabérleti díj jan.</t>
        </is>
      </c>
      <c r="I4" s="31" t="n">
        <v>320000</v>
      </c>
      <c r="J4" s="7" t="n">
        <v>0.27</v>
      </c>
      <c r="K4" s="34">
        <f>IF(I4&gt;0,I4*J4,0)</f>
        <v/>
      </c>
      <c r="L4" s="34">
        <f>I4+K4</f>
        <v/>
      </c>
      <c r="M4" s="10" t="inlineStr">
        <is>
          <t>Átutalás</t>
        </is>
      </c>
      <c r="N4" s="11" t="inlineStr">
        <is>
          <t>Igen</t>
        </is>
      </c>
      <c r="O4" s="34">
        <f>IF(F4="Bevétel",O3+L4,O3-L4)</f>
        <v/>
      </c>
    </row>
    <row r="5">
      <c r="A5" s="30" t="n">
        <v>46056</v>
      </c>
      <c r="B5" s="4" t="inlineStr">
        <is>
          <t>Számla</t>
        </is>
      </c>
      <c r="C5" s="5" t="inlineStr">
        <is>
          <t>SZ-2026-003</t>
        </is>
      </c>
      <c r="D5" s="4" t="inlineStr">
        <is>
          <t>Szabó Gábor e.v.</t>
        </is>
      </c>
      <c r="E5" s="4" t="inlineStr">
        <is>
          <t>egyéni vállalkozó</t>
        </is>
      </c>
      <c r="F5" s="5" t="inlineStr">
        <is>
          <t>Bevétel</t>
        </is>
      </c>
      <c r="G5" s="4" t="inlineStr">
        <is>
          <t>Tanácsadás</t>
        </is>
      </c>
      <c r="H5" s="4" t="inlineStr">
        <is>
          <t>Üzleti tanácsadás</t>
        </is>
      </c>
      <c r="I5" s="31" t="n">
        <v>480000</v>
      </c>
      <c r="J5" s="7" t="n">
        <v>0.27</v>
      </c>
      <c r="K5" s="32">
        <f>IF(I5&gt;0,I5*J5,0)</f>
        <v/>
      </c>
      <c r="L5" s="32">
        <f>I5+K5</f>
        <v/>
      </c>
      <c r="M5" s="4" t="inlineStr">
        <is>
          <t>Átutalás</t>
        </is>
      </c>
      <c r="N5" s="5" t="inlineStr">
        <is>
          <t>Igen</t>
        </is>
      </c>
      <c r="O5" s="32">
        <f>IF(F5="Bevétel",O4+L5,O4-L5)</f>
        <v/>
      </c>
    </row>
    <row r="6">
      <c r="A6" s="33" t="n">
        <v>46064</v>
      </c>
      <c r="B6" s="10" t="inlineStr">
        <is>
          <t>Nyugta</t>
        </is>
      </c>
      <c r="C6" s="11" t="inlineStr">
        <is>
          <t>NY-2026-004</t>
        </is>
      </c>
      <c r="D6" s="10" t="inlineStr">
        <is>
          <t>Tóth Erzsébet Kft.</t>
        </is>
      </c>
      <c r="E6" s="10" t="inlineStr">
        <is>
          <t>Kft.</t>
        </is>
      </c>
      <c r="F6" s="11" t="inlineStr">
        <is>
          <t>Kiadás</t>
        </is>
      </c>
      <c r="G6" s="10" t="inlineStr">
        <is>
          <t>Irodaszer</t>
        </is>
      </c>
      <c r="H6" s="10" t="inlineStr">
        <is>
          <t>Irodafelszerelés vásárlás</t>
        </is>
      </c>
      <c r="I6" s="31" t="n">
        <v>45000</v>
      </c>
      <c r="J6" s="7" t="n">
        <v>0.27</v>
      </c>
      <c r="K6" s="34">
        <f>IF(I6&gt;0,I6*J6,0)</f>
        <v/>
      </c>
      <c r="L6" s="34">
        <f>I6+K6</f>
        <v/>
      </c>
      <c r="M6" s="10" t="inlineStr">
        <is>
          <t>Bankkártya</t>
        </is>
      </c>
      <c r="N6" s="11" t="inlineStr">
        <is>
          <t>Igen</t>
        </is>
      </c>
      <c r="O6" s="34">
        <f>IF(F6="Bevétel",O5+L6,O5-L6)</f>
        <v/>
      </c>
    </row>
    <row r="7">
      <c r="A7" s="30" t="n">
        <v>46086</v>
      </c>
      <c r="B7" s="4" t="inlineStr">
        <is>
          <t>Számla</t>
        </is>
      </c>
      <c r="C7" s="5" t="inlineStr">
        <is>
          <t>SZ-2026-005</t>
        </is>
      </c>
      <c r="D7" s="4" t="inlineStr">
        <is>
          <t>Horváth Zoltán Bt.</t>
        </is>
      </c>
      <c r="E7" s="4" t="inlineStr">
        <is>
          <t>Bt.</t>
        </is>
      </c>
      <c r="F7" s="5" t="inlineStr">
        <is>
          <t>Bevétel</t>
        </is>
      </c>
      <c r="G7" s="4" t="inlineStr">
        <is>
          <t>Termékértékesítés</t>
        </is>
      </c>
      <c r="H7" s="4" t="inlineStr">
        <is>
          <t>Termék szállítás márc.</t>
        </is>
      </c>
      <c r="I7" s="31" t="n">
        <v>620000</v>
      </c>
      <c r="J7" s="7" t="n">
        <v>0.27</v>
      </c>
      <c r="K7" s="32">
        <f>IF(I7&gt;0,I7*J7,0)</f>
        <v/>
      </c>
      <c r="L7" s="32">
        <f>I7+K7</f>
        <v/>
      </c>
      <c r="M7" s="4" t="inlineStr">
        <is>
          <t>Átutalás</t>
        </is>
      </c>
      <c r="N7" s="5" t="inlineStr">
        <is>
          <t>Igen</t>
        </is>
      </c>
      <c r="O7" s="32">
        <f>IF(F7="Bevétel",O6+L7,O6-L7)</f>
        <v/>
      </c>
    </row>
    <row r="8">
      <c r="A8" s="33" t="n">
        <v>46100</v>
      </c>
      <c r="B8" s="10" t="inlineStr">
        <is>
          <t>Számla</t>
        </is>
      </c>
      <c r="C8" s="11" t="inlineStr">
        <is>
          <t>SZ-2026-006</t>
        </is>
      </c>
      <c r="D8" s="10" t="inlineStr">
        <is>
          <t>Kiss Mária e.v.</t>
        </is>
      </c>
      <c r="E8" s="10" t="inlineStr">
        <is>
          <t>egyéni vállalkozó</t>
        </is>
      </c>
      <c r="F8" s="11" t="inlineStr">
        <is>
          <t>Kiadás</t>
        </is>
      </c>
      <c r="G8" s="10" t="inlineStr">
        <is>
          <t>Marketing</t>
        </is>
      </c>
      <c r="H8" s="10" t="inlineStr">
        <is>
          <t>Online hirdetés márciusban</t>
        </is>
      </c>
      <c r="I8" s="31" t="n">
        <v>95000</v>
      </c>
      <c r="J8" s="7" t="n">
        <v>0.27</v>
      </c>
      <c r="K8" s="34">
        <f>IF(I8&gt;0,I8*J8,0)</f>
        <v/>
      </c>
      <c r="L8" s="34">
        <f>I8+K8</f>
        <v/>
      </c>
      <c r="M8" s="10" t="inlineStr">
        <is>
          <t>Bankkártya</t>
        </is>
      </c>
      <c r="N8" s="11" t="inlineStr">
        <is>
          <t>Nem</t>
        </is>
      </c>
      <c r="O8" s="34">
        <f>IF(F8="Bevétel",O7+L8,O7-L8)</f>
        <v/>
      </c>
    </row>
    <row r="9">
      <c r="A9" s="30" t="n">
        <v>46114</v>
      </c>
      <c r="B9" s="4" t="inlineStr">
        <is>
          <t>Számla</t>
        </is>
      </c>
      <c r="C9" s="5" t="inlineStr">
        <is>
          <t>SZ-2026-007</t>
        </is>
      </c>
      <c r="D9" s="4" t="inlineStr">
        <is>
          <t>Varga István Kft.</t>
        </is>
      </c>
      <c r="E9" s="4" t="inlineStr">
        <is>
          <t>Kft.</t>
        </is>
      </c>
      <c r="F9" s="5" t="inlineStr">
        <is>
          <t>Bevétel</t>
        </is>
      </c>
      <c r="G9" s="4" t="inlineStr">
        <is>
          <t>Projekt díj</t>
        </is>
      </c>
      <c r="H9" s="4" t="inlineStr">
        <is>
          <t>Fejlesztési projekt befejezés</t>
        </is>
      </c>
      <c r="I9" s="31" t="n">
        <v>1250000</v>
      </c>
      <c r="J9" s="7" t="n">
        <v>0</v>
      </c>
      <c r="K9" s="32">
        <f>IF(I9&gt;0,I9*J9,0)</f>
        <v/>
      </c>
      <c r="L9" s="32">
        <f>I9+K9</f>
        <v/>
      </c>
      <c r="M9" s="4" t="inlineStr">
        <is>
          <t>Átutalás</t>
        </is>
      </c>
      <c r="N9" s="5" t="inlineStr">
        <is>
          <t>Igen</t>
        </is>
      </c>
      <c r="O9" s="32">
        <f>IF(F9="Bevétel",O8+L9,O8-L9)</f>
        <v/>
      </c>
    </row>
    <row r="10">
      <c r="A10" s="33" t="n">
        <v>46128</v>
      </c>
      <c r="B10" s="10" t="inlineStr">
        <is>
          <t>Számla</t>
        </is>
      </c>
      <c r="C10" s="11" t="inlineStr">
        <is>
          <t>SZ-2026-008</t>
        </is>
      </c>
      <c r="D10" s="10" t="inlineStr">
        <is>
          <t>Németh Judit Bt.</t>
        </is>
      </c>
      <c r="E10" s="10" t="inlineStr">
        <is>
          <t>Bt.</t>
        </is>
      </c>
      <c r="F10" s="11" t="inlineStr">
        <is>
          <t>Kiadás</t>
        </is>
      </c>
      <c r="G10" s="10" t="inlineStr">
        <is>
          <t>Rezsi</t>
        </is>
      </c>
      <c r="H10" s="10" t="inlineStr">
        <is>
          <t>Villany, víz, gáz ápr.</t>
        </is>
      </c>
      <c r="I10" s="31" t="n">
        <v>68000</v>
      </c>
      <c r="J10" s="7" t="n">
        <v>0.27</v>
      </c>
      <c r="K10" s="34">
        <f>IF(I10&gt;0,I10*J10,0)</f>
        <v/>
      </c>
      <c r="L10" s="34">
        <f>I10+K10</f>
        <v/>
      </c>
      <c r="M10" s="10" t="inlineStr">
        <is>
          <t>Átutalás</t>
        </is>
      </c>
      <c r="N10" s="11" t="inlineStr">
        <is>
          <t>Igen</t>
        </is>
      </c>
      <c r="O10" s="34">
        <f>IF(F10="Bevétel",O9+L10,O9-L10)</f>
        <v/>
      </c>
    </row>
    <row r="11">
      <c r="A11" s="30" t="n">
        <v>46149</v>
      </c>
      <c r="B11" s="4" t="inlineStr">
        <is>
          <t>e-Számla</t>
        </is>
      </c>
      <c r="C11" s="5" t="inlineStr">
        <is>
          <t>ES-2026-009</t>
        </is>
      </c>
      <c r="D11" s="4" t="inlineStr">
        <is>
          <t>Farkas Tamás e.v.</t>
        </is>
      </c>
      <c r="E11" s="4" t="inlineStr">
        <is>
          <t>egyéni vállalkozó</t>
        </is>
      </c>
      <c r="F11" s="5" t="inlineStr">
        <is>
          <t>Bevétel</t>
        </is>
      </c>
      <c r="G11" s="4" t="inlineStr">
        <is>
          <t>Elektronikus szolg.</t>
        </is>
      </c>
      <c r="H11" s="4" t="inlineStr">
        <is>
          <t>E-számla alapú tanácsadás</t>
        </is>
      </c>
      <c r="I11" s="31" t="n">
        <v>390000</v>
      </c>
      <c r="J11" s="7" t="n">
        <v>0.27</v>
      </c>
      <c r="K11" s="32">
        <f>IF(I11&gt;0,I11*J11,0)</f>
        <v/>
      </c>
      <c r="L11" s="32">
        <f>I11+K11</f>
        <v/>
      </c>
      <c r="M11" s="4" t="inlineStr">
        <is>
          <t>Átutalás</t>
        </is>
      </c>
      <c r="N11" s="5" t="inlineStr">
        <is>
          <t>Igen</t>
        </is>
      </c>
      <c r="O11" s="32">
        <f>IF(F11="Bevétel",O10+L11,O10-L11)</f>
        <v/>
      </c>
    </row>
    <row r="12">
      <c r="A12" s="33" t="n">
        <v>46163</v>
      </c>
      <c r="B12" s="10" t="inlineStr">
        <is>
          <t>Számla</t>
        </is>
      </c>
      <c r="C12" s="11" t="inlineStr">
        <is>
          <t>SZ-2026-010</t>
        </is>
      </c>
      <c r="D12" s="10" t="inlineStr">
        <is>
          <t>Balogh Éva Kft.</t>
        </is>
      </c>
      <c r="E12" s="10" t="inlineStr">
        <is>
          <t>Kft.</t>
        </is>
      </c>
      <c r="F12" s="11" t="inlineStr">
        <is>
          <t>Kiadás</t>
        </is>
      </c>
      <c r="G12" s="10" t="inlineStr">
        <is>
          <t>Könyvelési díj</t>
        </is>
      </c>
      <c r="H12" s="10" t="inlineStr">
        <is>
          <t>Havi könyvelési díj május</t>
        </is>
      </c>
      <c r="I12" s="31" t="n">
        <v>85000</v>
      </c>
      <c r="J12" s="7" t="n">
        <v>0</v>
      </c>
      <c r="K12" s="34">
        <f>IF(I12&gt;0,I12*J12,0)</f>
        <v/>
      </c>
      <c r="L12" s="34">
        <f>I12+K12</f>
        <v/>
      </c>
      <c r="M12" s="10" t="inlineStr">
        <is>
          <t>Átutalás</t>
        </is>
      </c>
      <c r="N12" s="11" t="inlineStr">
        <is>
          <t>Igen</t>
        </is>
      </c>
      <c r="O12" s="34">
        <f>IF(F12="Bevétel",O11+L12,O11-L12)</f>
        <v/>
      </c>
    </row>
    <row r="13" ht="20" customHeight="1">
      <c r="H13" s="13" t="inlineStr">
        <is>
          <t>ÖSSZESEN:</t>
        </is>
      </c>
      <c r="I13" s="35">
        <f>SUM(I3:I12)</f>
        <v/>
      </c>
      <c r="K13" s="35">
        <f>SUM(K3:K12)</f>
        <v/>
      </c>
      <c r="L13" s="35">
        <f>SUM(L3:L12)</f>
        <v/>
      </c>
    </row>
  </sheetData>
  <mergeCells count="1">
    <mergeCell ref="A1:O1"/>
  </mergeCells>
  <conditionalFormatting sqref="A3:O12">
    <cfRule type="expression" priority="1" dxfId="0" stopIfTrue="0">
      <formula>$F3="Bevétel"</formula>
    </cfRule>
    <cfRule type="expression" priority="2" dxfId="1" stopIfTrue="0">
      <formula>$F3="Kiadás"</formula>
    </cfRule>
  </conditionalFormatting>
  <dataValidations count="4">
    <dataValidation sqref="F3:F53" showErrorMessage="1" showInputMessage="1" allowBlank="0" type="list">
      <formula1>"Bevétel,Kiadás"</formula1>
    </dataValidation>
    <dataValidation sqref="M3:M53" showErrorMessage="1" showInputMessage="1" allowBlank="1" type="list">
      <formula1>"Átutalás,Készpénz,Bankkártya"</formula1>
    </dataValidation>
    <dataValidation sqref="N3:N53" showErrorMessage="1" showInputMessage="1" allowBlank="1" type="list">
      <formula1>"Igen,Nem"</formula1>
    </dataValidation>
    <dataValidation sqref="E3:E53" showErrorMessage="1" showInputMessage="1" allowBlank="1" type="list">
      <formula1>"Kft.,Bt.,egyéni vállalkozó"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4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30" customHeight="1">
      <c r="A1" s="1" t="inlineStr">
        <is>
          <t>CASH FLOW ÖSSZESÍTŐ – 2026</t>
        </is>
      </c>
    </row>
    <row r="2"/>
    <row r="3">
      <c r="A3" s="15" t="inlineStr">
        <is>
          <t>Mutató</t>
        </is>
      </c>
      <c r="B3" s="15" t="inlineStr">
        <is>
          <t>Érték</t>
        </is>
      </c>
    </row>
    <row r="4">
      <c r="A4" s="16" t="inlineStr">
        <is>
          <t>Nyitó egyenleg</t>
        </is>
      </c>
      <c r="B4" s="32">
        <f>500000</f>
        <v/>
      </c>
    </row>
    <row r="5">
      <c r="A5" s="17" t="inlineStr">
        <is>
          <t>Összes bevétel (bruttó)</t>
        </is>
      </c>
      <c r="B5" s="34">
        <f>SUMIF('Bevételek és kiadások'!F3:F12,"Bevétel",'Bevételek és kiadások'!L3:L12)</f>
        <v/>
      </c>
    </row>
    <row r="6">
      <c r="A6" s="16" t="inlineStr">
        <is>
          <t>Összes kiadás (bruttó)</t>
        </is>
      </c>
      <c r="B6" s="32">
        <f>SUMIF('Bevételek és kiadások'!F3:F12,"Kiadás",'Bevételek és kiadások'!L3:L12)</f>
        <v/>
      </c>
    </row>
    <row r="7">
      <c r="A7" s="17" t="inlineStr">
        <is>
          <t>Nettó cash flow</t>
        </is>
      </c>
      <c r="B7" s="34">
        <f>B5-B6</f>
        <v/>
      </c>
    </row>
    <row r="8">
      <c r="A8" s="16" t="inlineStr">
        <is>
          <t>Záró egyenleg</t>
        </is>
      </c>
      <c r="B8" s="32">
        <f>B4+B7</f>
        <v/>
      </c>
    </row>
    <row r="9">
      <c r="A9" s="17" t="inlineStr">
        <is>
          <t>Tranzakciók száma</t>
        </is>
      </c>
      <c r="B9" s="18">
        <f>COUNTA('Bevételek és kiadások'!A3:A12)</f>
        <v/>
      </c>
    </row>
    <row r="10">
      <c r="A10" s="16" t="inlineStr">
        <is>
          <t>Bevételi tranzakciók</t>
        </is>
      </c>
      <c r="B10" s="19">
        <f>COUNTIF('Bevételek és kiadások'!F3:F12,"Bevétel")</f>
        <v/>
      </c>
    </row>
    <row r="11">
      <c r="A11" s="17" t="inlineStr">
        <is>
          <t>Kiadási tranzakciók</t>
        </is>
      </c>
      <c r="B11" s="18">
        <f>COUNTIF('Bevételek és kiadások'!F3:F12,"Kiadás")</f>
        <v/>
      </c>
    </row>
    <row r="12">
      <c r="A12" s="16" t="inlineStr">
        <is>
          <t>Átlagos bevétel/tranzakció</t>
        </is>
      </c>
      <c r="B12" s="32">
        <f>IFERROR(B5/B8,0)</f>
        <v/>
      </c>
    </row>
    <row r="13">
      <c r="A13" s="17" t="inlineStr">
        <is>
          <t>Átlagos kiadás/tranzakció</t>
        </is>
      </c>
      <c r="B13" s="34">
        <f>IFERROR(B6/B9,0)</f>
        <v/>
      </c>
    </row>
    <row r="14">
      <c r="A14" s="16" t="inlineStr">
        <is>
          <t>Bevétel/kiadás arány</t>
        </is>
      </c>
      <c r="B14" s="20">
        <f>IFERROR(B5/B6,0)</f>
        <v/>
      </c>
    </row>
    <row r="15">
      <c r="A15" s="17" t="inlineStr">
        <is>
          <t>Likviditási mutató</t>
        </is>
      </c>
      <c r="B15" s="21">
        <f>IFERROR(B8/B9,0)</f>
        <v/>
      </c>
    </row>
    <row r="16"/>
    <row r="17">
      <c r="A17" s="22" t="inlineStr">
        <is>
          <t>HAVI BONTÁS</t>
        </is>
      </c>
      <c r="F17" s="22" t="inlineStr">
        <is>
          <t>KATEGÓRIA BONTÁS (Kiadás)</t>
        </is>
      </c>
    </row>
    <row r="18">
      <c r="A18" s="15" t="inlineStr">
        <is>
          <t>Hónap</t>
        </is>
      </c>
      <c r="B18" s="15" t="inlineStr">
        <is>
          <t>Bevétel (Ft)</t>
        </is>
      </c>
      <c r="C18" s="15" t="inlineStr">
        <is>
          <t>Kiadás (Ft)</t>
        </is>
      </c>
      <c r="D18" s="15" t="inlineStr">
        <is>
          <t>Nettó CF (Ft)</t>
        </is>
      </c>
      <c r="F18" s="15" t="inlineStr">
        <is>
          <t>Kategória</t>
        </is>
      </c>
      <c r="G18" s="15" t="inlineStr">
        <is>
          <t>Összeg (Ft)</t>
        </is>
      </c>
    </row>
    <row r="19">
      <c r="A19" s="5" t="inlineStr">
        <is>
          <t>Jan</t>
        </is>
      </c>
      <c r="B19" s="32">
        <f>SUMPRODUCT(('Bevételek és kiadások'!F3:F12="Bevétel")*(MONTH('Bevételek és kiadások'!A3:A12)=1)*'Bevételek és kiadások'!L3:L12)</f>
        <v/>
      </c>
      <c r="C19" s="32">
        <f>SUMPRODUCT(('Bevételek és kiadások'!F3:F12="Kiadás")*(MONTH('Bevételek és kiadások'!A3:A12)=1)*'Bevételek és kiadások'!L3:L12)</f>
        <v/>
      </c>
      <c r="D19" s="32">
        <f>B19-C19</f>
        <v/>
      </c>
      <c r="F19" s="4" t="inlineStr">
        <is>
          <t>Bérleti díj</t>
        </is>
      </c>
      <c r="G19" s="32">
        <f>SUMPRODUCT(('Bevételek és kiadások'!F3:F12="Kiadás")*('Bevételek és kiadások'!G3:G12="Bérleti díj")*'Bevételek és kiadások'!L3:L12)</f>
        <v/>
      </c>
    </row>
    <row r="20">
      <c r="A20" s="11" t="inlineStr">
        <is>
          <t>Feb</t>
        </is>
      </c>
      <c r="B20" s="34">
        <f>SUMPRODUCT(('Bevételek és kiadások'!F3:F12="Bevétel")*(MONTH('Bevételek és kiadások'!A3:A12)=2)*'Bevételek és kiadások'!L3:L12)</f>
        <v/>
      </c>
      <c r="C20" s="34">
        <f>SUMPRODUCT(('Bevételek és kiadások'!F3:F12="Kiadás")*(MONTH('Bevételek és kiadások'!A3:A12)=2)*'Bevételek és kiadások'!L3:L12)</f>
        <v/>
      </c>
      <c r="D20" s="34">
        <f>B20-C20</f>
        <v/>
      </c>
      <c r="F20" s="10" t="inlineStr">
        <is>
          <t>Irodaszer</t>
        </is>
      </c>
      <c r="G20" s="34">
        <f>SUMPRODUCT(('Bevételek és kiadások'!F3:F12="Kiadás")*('Bevételek és kiadások'!G3:G12="Irodaszer")*'Bevételek és kiadások'!L3:L12)</f>
        <v/>
      </c>
    </row>
    <row r="21">
      <c r="A21" s="5" t="inlineStr">
        <is>
          <t>Már</t>
        </is>
      </c>
      <c r="B21" s="32">
        <f>SUMPRODUCT(('Bevételek és kiadások'!F3:F12="Bevétel")*(MONTH('Bevételek és kiadások'!A3:A12)=3)*'Bevételek és kiadások'!L3:L12)</f>
        <v/>
      </c>
      <c r="C21" s="32">
        <f>SUMPRODUCT(('Bevételek és kiadások'!F3:F12="Kiadás")*(MONTH('Bevételek és kiadások'!A3:A12)=3)*'Bevételek és kiadások'!L3:L12)</f>
        <v/>
      </c>
      <c r="D21" s="32">
        <f>B21-C21</f>
        <v/>
      </c>
      <c r="F21" s="4" t="inlineStr">
        <is>
          <t>Marketing</t>
        </is>
      </c>
      <c r="G21" s="32">
        <f>SUMPRODUCT(('Bevételek és kiadások'!F3:F12="Kiadás")*('Bevételek és kiadások'!G3:G12="Marketing")*'Bevételek és kiadások'!L3:L12)</f>
        <v/>
      </c>
    </row>
    <row r="22">
      <c r="A22" s="11" t="inlineStr">
        <is>
          <t>Ápr</t>
        </is>
      </c>
      <c r="B22" s="34">
        <f>SUMPRODUCT(('Bevételek és kiadások'!F3:F12="Bevétel")*(MONTH('Bevételek és kiadások'!A3:A12)=4)*'Bevételek és kiadások'!L3:L12)</f>
        <v/>
      </c>
      <c r="C22" s="34">
        <f>SUMPRODUCT(('Bevételek és kiadások'!F3:F12="Kiadás")*(MONTH('Bevételek és kiadások'!A3:A12)=4)*'Bevételek és kiadások'!L3:L12)</f>
        <v/>
      </c>
      <c r="D22" s="34">
        <f>B22-C22</f>
        <v/>
      </c>
      <c r="F22" s="10" t="inlineStr">
        <is>
          <t>Rezsi</t>
        </is>
      </c>
      <c r="G22" s="34">
        <f>SUMPRODUCT(('Bevételek és kiadások'!F3:F12="Kiadás")*('Bevételek és kiadások'!G3:G12="Rezsi")*'Bevételek és kiadások'!L3:L12)</f>
        <v/>
      </c>
    </row>
    <row r="23">
      <c r="A23" s="5" t="inlineStr">
        <is>
          <t>Máj</t>
        </is>
      </c>
      <c r="B23" s="32">
        <f>SUMPRODUCT(('Bevételek és kiadások'!F3:F12="Bevétel")*(MONTH('Bevételek és kiadások'!A3:A12)=5)*'Bevételek és kiadások'!L3:L12)</f>
        <v/>
      </c>
      <c r="C23" s="32">
        <f>SUMPRODUCT(('Bevételek és kiadások'!F3:F12="Kiadás")*(MONTH('Bevételek és kiadások'!A3:A12)=5)*'Bevételek és kiadások'!L3:L12)</f>
        <v/>
      </c>
      <c r="D23" s="32">
        <f>B23-C23</f>
        <v/>
      </c>
      <c r="F23" s="4" t="inlineStr">
        <is>
          <t>Könyvelési díj</t>
        </is>
      </c>
      <c r="G23" s="32">
        <f>SUMPRODUCT(('Bevételek és kiadások'!F3:F12="Kiadás")*('Bevételek és kiadások'!G3:G12="Könyvelési díj")*'Bevételek és kiadások'!L3:L12)</f>
        <v/>
      </c>
    </row>
    <row r="24">
      <c r="A24" s="11" t="inlineStr">
        <is>
          <t>Jún</t>
        </is>
      </c>
      <c r="B24" s="34">
        <f>SUMPRODUCT(('Bevételek és kiadások'!F3:F12="Bevétel")*(MONTH('Bevételek és kiadások'!A3:A12)=6)*'Bevételek és kiadások'!L3:L12)</f>
        <v/>
      </c>
      <c r="C24" s="34">
        <f>SUMPRODUCT(('Bevételek és kiadások'!F3:F12="Kiadás")*(MONTH('Bevételek és kiadások'!A3:A12)=6)*'Bevételek és kiadások'!L3:L12)</f>
        <v/>
      </c>
      <c r="D24" s="34">
        <f>B24-C24</f>
        <v/>
      </c>
    </row>
    <row r="25">
      <c r="A25" s="5" t="inlineStr">
        <is>
          <t>Júl</t>
        </is>
      </c>
      <c r="B25" s="32">
        <f>SUMPRODUCT(('Bevételek és kiadások'!F3:F12="Bevétel")*(MONTH('Bevételek és kiadások'!A3:A12)=7)*'Bevételek és kiadások'!L3:L12)</f>
        <v/>
      </c>
      <c r="C25" s="32">
        <f>SUMPRODUCT(('Bevételek és kiadások'!F3:F12="Kiadás")*(MONTH('Bevételek és kiadások'!A3:A12)=7)*'Bevételek és kiadások'!L3:L12)</f>
        <v/>
      </c>
      <c r="D25" s="32">
        <f>B25-C25</f>
        <v/>
      </c>
    </row>
    <row r="26">
      <c r="A26" s="11" t="inlineStr">
        <is>
          <t>Aug</t>
        </is>
      </c>
      <c r="B26" s="34">
        <f>SUMPRODUCT(('Bevételek és kiadások'!F3:F12="Bevétel")*(MONTH('Bevételek és kiadások'!A3:A12)=8)*'Bevételek és kiadások'!L3:L12)</f>
        <v/>
      </c>
      <c r="C26" s="34">
        <f>SUMPRODUCT(('Bevételek és kiadások'!F3:F12="Kiadás")*(MONTH('Bevételek és kiadások'!A3:A12)=8)*'Bevételek és kiadások'!L3:L12)</f>
        <v/>
      </c>
      <c r="D26" s="34">
        <f>B26-C26</f>
        <v/>
      </c>
    </row>
    <row r="27">
      <c r="A27" s="5" t="inlineStr">
        <is>
          <t>Szep</t>
        </is>
      </c>
      <c r="B27" s="32">
        <f>SUMPRODUCT(('Bevételek és kiadások'!F3:F12="Bevétel")*(MONTH('Bevételek és kiadások'!A3:A12)=9)*'Bevételek és kiadások'!L3:L12)</f>
        <v/>
      </c>
      <c r="C27" s="32">
        <f>SUMPRODUCT(('Bevételek és kiadások'!F3:F12="Kiadás")*(MONTH('Bevételek és kiadások'!A3:A12)=9)*'Bevételek és kiadások'!L3:L12)</f>
        <v/>
      </c>
      <c r="D27" s="32">
        <f>B27-C27</f>
        <v/>
      </c>
    </row>
    <row r="28">
      <c r="A28" s="11" t="inlineStr">
        <is>
          <t>Okt</t>
        </is>
      </c>
      <c r="B28" s="34">
        <f>SUMPRODUCT(('Bevételek és kiadások'!F3:F12="Bevétel")*(MONTH('Bevételek és kiadások'!A3:A12)=10)*'Bevételek és kiadások'!L3:L12)</f>
        <v/>
      </c>
      <c r="C28" s="34">
        <f>SUMPRODUCT(('Bevételek és kiadások'!F3:F12="Kiadás")*(MONTH('Bevételek és kiadások'!A3:A12)=10)*'Bevételek és kiadások'!L3:L12)</f>
        <v/>
      </c>
      <c r="D28" s="34">
        <f>B28-C28</f>
        <v/>
      </c>
    </row>
    <row r="29">
      <c r="A29" s="5" t="inlineStr">
        <is>
          <t>Nov</t>
        </is>
      </c>
      <c r="B29" s="32">
        <f>SUMPRODUCT(('Bevételek és kiadások'!F3:F12="Bevétel")*(MONTH('Bevételek és kiadások'!A3:A12)=11)*'Bevételek és kiadások'!L3:L12)</f>
        <v/>
      </c>
      <c r="C29" s="32">
        <f>SUMPRODUCT(('Bevételek és kiadások'!F3:F12="Kiadás")*(MONTH('Bevételek és kiadások'!A3:A12)=11)*'Bevételek és kiadások'!L3:L12)</f>
        <v/>
      </c>
      <c r="D29" s="32">
        <f>B29-C29</f>
        <v/>
      </c>
    </row>
    <row r="30">
      <c r="A30" s="11" t="inlineStr">
        <is>
          <t>Dec</t>
        </is>
      </c>
      <c r="B30" s="34">
        <f>SUMPRODUCT(('Bevételek és kiadások'!F3:F12="Bevétel")*(MONTH('Bevételek és kiadások'!A3:A12)=12)*'Bevételek és kiadások'!L3:L12)</f>
        <v/>
      </c>
      <c r="C30" s="34">
        <f>SUMPRODUCT(('Bevételek és kiadások'!F3:F12="Kiadás")*(MONTH('Bevételek és kiadások'!A3:A12)=12)*'Bevételek és kiadások'!L3:L12)</f>
        <v/>
      </c>
      <c r="D30" s="34">
        <f>B30-C30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28" customWidth="1" min="1" max="1"/>
    <col width="70" customWidth="1" min="2" max="2"/>
  </cols>
  <sheetData>
    <row r="1" ht="30" customHeight="1">
      <c r="A1" s="1" t="inlineStr">
        <is>
          <t>ÚTMUTATÓ – Cash flow kimutatás sablon használata</t>
        </is>
      </c>
    </row>
    <row r="2" ht="24" customHeight="1">
      <c r="A2" s="23" t="inlineStr">
        <is>
          <t>SABLON CÉLJA</t>
        </is>
      </c>
      <c r="B2" s="24" t="n"/>
    </row>
    <row r="3" ht="20" customHeight="1">
      <c r="A3" s="25" t="inlineStr">
        <is>
          <t>Általános leírás</t>
        </is>
      </c>
      <c r="B3" s="26" t="inlineStr">
        <is>
          <t>Ez a sablon magyar vállalkozások (Kft., Bt., egyéni vállalkozó) számára készült cash flow nyilvántartáshoz. Segítségével átláthatóvá válik a pénzbeáramlás és -kiáramlás, és könnyen elkészíthető a NAV-kompatibilis dokumentáció.</t>
        </is>
      </c>
    </row>
    <row r="4" ht="24" customHeight="1">
      <c r="A4" s="23" t="inlineStr">
        <is>
          <t>KITÖLTÉSI SORREND</t>
        </is>
      </c>
      <c r="B4" s="24" t="n"/>
    </row>
    <row r="5" ht="20" customHeight="1">
      <c r="A5" s="25" t="inlineStr">
        <is>
          <t>1. lépés – Nyitó egyenleg</t>
        </is>
      </c>
      <c r="B5" s="26" t="inlineStr">
        <is>
          <t>Az Összesítő lapon a B4 cellában adja meg a nyitó egyenleget (alapértelmezett: 500 000 Ft).</t>
        </is>
      </c>
    </row>
    <row r="6" ht="20" customHeight="1">
      <c r="A6" s="27" t="inlineStr">
        <is>
          <t>2. lépés – Adatok bevitele</t>
        </is>
      </c>
      <c r="B6" s="28" t="inlineStr">
        <is>
          <t>A 'Bevételek és kiadások' lapon töltse ki a halványsárga cellákat (Nettó összeg, ÁFA %). A Bruttó összeg és az ÁFA összege automatikusan számítódnak.</t>
        </is>
      </c>
    </row>
    <row r="7" ht="20" customHeight="1">
      <c r="A7" s="25" t="inlineStr">
        <is>
          <t>3. lépés – Típus kiválasztása</t>
        </is>
      </c>
      <c r="B7" s="26" t="inlineStr">
        <is>
          <t>Az F oszlopban a legördülő listából válasszon: Bevétel vagy Kiadás. Az Egyenleg utána oszlop (O) automatikusan frissül.</t>
        </is>
      </c>
    </row>
    <row r="8" ht="20" customHeight="1">
      <c r="A8" s="27" t="inlineStr">
        <is>
          <t>4. lépés – Státusz rögzítése</t>
        </is>
      </c>
      <c r="B8" s="28" t="inlineStr">
        <is>
          <t>Az N oszlopban (Teljesült?) jelölje Igen/Nem értékkel, hogy a tétel pénzügyileg megvalósult-e.</t>
        </is>
      </c>
    </row>
    <row r="9" ht="24" customHeight="1">
      <c r="A9" s="23" t="inlineStr">
        <is>
          <t>ÁFA KEZELÉSE</t>
        </is>
      </c>
      <c r="B9" s="24" t="n"/>
    </row>
    <row r="10" ht="20" customHeight="1">
      <c r="A10" s="27" t="inlineStr">
        <is>
          <t>ÁFA kulcsok</t>
        </is>
      </c>
      <c r="B10" s="28" t="inlineStr">
        <is>
          <t>Magyarországon érvényes kulcsok: 27% (általános), 18% (élelmiszer egyes körök), 5% (könyv, gyógyszer, egyes szolgáltatások), 0% (távolsági export, Közösségen belüli ügylet). Az ÁFA % mezőbe 0, 0.05, 0.18 vagy 0.27 értéket írjon.</t>
        </is>
      </c>
    </row>
    <row r="11" ht="20" customHeight="1">
      <c r="A11" s="25" t="inlineStr">
        <is>
          <t>Nettó/bruttó elv</t>
        </is>
      </c>
      <c r="B11" s="26" t="inlineStr">
        <is>
          <t>A sablon nettó alapon rögzít: adja meg a nettó összeget, az ÁFA automatikusan számítódik. Bruttó alapú tételeknél számítsa vissza a nettó értéket: Nettó = Bruttó / (1 + ÁFA %).</t>
        </is>
      </c>
    </row>
    <row r="12" ht="24" customHeight="1">
      <c r="A12" s="23" t="inlineStr">
        <is>
          <t>BIZONYLATI FEGYELEM</t>
        </is>
      </c>
      <c r="B12" s="24" t="n"/>
    </row>
    <row r="13" ht="20" customHeight="1">
      <c r="A13" s="25" t="inlineStr">
        <is>
          <t>NAV-kompatibilitás</t>
        </is>
      </c>
      <c r="B13" s="26" t="inlineStr">
        <is>
          <t>Minden tételt bizonylatszámmal lásson el (SZ- számla, NY- nyugta, ES- e-számla prefix javasolt). A dátum formátuma: ÉÉÉÉ.HH.NN. (pl. 2026.01.15.). A sablon nem helyettesíti a könyvelési szoftvert, csupán nyilvántartási segédlet.</t>
        </is>
      </c>
    </row>
    <row r="14" ht="20" customHeight="1">
      <c r="A14" s="27" t="inlineStr">
        <is>
          <t>Partner formák</t>
        </is>
      </c>
      <c r="B14" s="28" t="inlineStr">
        <is>
          <t>Kft. – Korlátolt felelősségű társaság
Bt. – Betéti társaság
egyéni vállalkozó – EV adószámmal rendelkező magánszemély</t>
        </is>
      </c>
    </row>
    <row r="15" ht="24" customHeight="1">
      <c r="A15" s="23" t="inlineStr">
        <is>
          <t>ÖSSZESÍTŐ LAP</t>
        </is>
      </c>
      <c r="B15" s="24" t="n"/>
    </row>
    <row r="16" ht="20" customHeight="1">
      <c r="A16" s="27" t="inlineStr">
        <is>
          <t>Fő mutatók</t>
        </is>
      </c>
      <c r="B16" s="28" t="inlineStr">
        <is>
          <t>Az Összesítő lapon automatikusan megjelennek: összes bevétel, összes kiadás, nettó cash flow, záró egyenleg, tranzakciószámok és havi bontás.</t>
        </is>
      </c>
    </row>
    <row r="17" ht="20" customHeight="1">
      <c r="A17" s="25" t="inlineStr">
        <is>
          <t>Diagramok</t>
        </is>
      </c>
      <c r="B17" s="26" t="inlineStr">
        <is>
          <t>Három diagram érhető el: (1) Oszlopdiagram – havi bevétel vs. kiadás, (2) Vonaldiagram – havi nettó cash flow trend, (3) Kördiagram – kiadási kategóriák megoszlása.</t>
        </is>
      </c>
    </row>
    <row r="18" ht="24" customHeight="1">
      <c r="A18" s="23" t="inlineStr">
        <is>
          <t>FORMÁTUMOK</t>
        </is>
      </c>
      <c r="B18" s="24" t="n"/>
    </row>
    <row r="19" ht="20" customHeight="1">
      <c r="A19" s="25" t="inlineStr">
        <is>
          <t>Dátumformátum</t>
        </is>
      </c>
      <c r="B19" s="26" t="inlineStr">
        <is>
          <t>Magyar standard: ÉÉÉÉ.HH.NN. – pl. 2026.06.16.</t>
        </is>
      </c>
    </row>
    <row r="20" ht="20" customHeight="1">
      <c r="A20" s="27" t="inlineStr">
        <is>
          <t>Pénzformátum</t>
        </is>
      </c>
      <c r="B20" s="28" t="inlineStr">
        <is>
          <t>Magyar standard: 1 234 Ft (szóköz ezreselválasztó, Ft utótag). Számítások mindig forintban történnek.</t>
        </is>
      </c>
    </row>
    <row r="21" ht="20" customHeight="1">
      <c r="A21" s="25" t="inlineStr">
        <is>
          <t>Dekimális elválasztó</t>
        </is>
      </c>
      <c r="B21" s="26" t="inlineStr">
        <is>
          <t>Magyarországon a tizedesvessző a szabvány (pl. 127,50 Ft), de a képletekben pont szerepel (Excel belső formátum).</t>
        </is>
      </c>
    </row>
    <row r="22" ht="24" customHeight="1">
      <c r="A22" s="23" t="inlineStr">
        <is>
          <t>FIGYELEM – FONTOS MEGJEGYZÉSEK</t>
        </is>
      </c>
      <c r="B22" s="24" t="n"/>
    </row>
    <row r="23" ht="20" customHeight="1">
      <c r="A23" s="25" t="inlineStr">
        <is>
          <t>Adatbiztonság</t>
        </is>
      </c>
      <c r="B23" s="26" t="inlineStr">
        <is>
          <t>Rendszeresen mentsen biztonsági másolatot (.xlsx). A sablon nem titkosított, bizalmas pénzügyi adatokat ne osszon meg illetéktelen személyekkel.</t>
        </is>
      </c>
    </row>
    <row r="24" ht="20" customHeight="1">
      <c r="A24" s="27" t="inlineStr">
        <is>
          <t>Könyvelő bevonása</t>
        </is>
      </c>
      <c r="B24" s="28" t="inlineStr">
        <is>
          <t>Ez a sablon nem helyettesíti a könyvelőt. Mindig egyeztessen NAV bevallásoknál és éves záráskor szakemberrel.</t>
        </is>
      </c>
    </row>
    <row r="25"/>
    <row r="26">
      <c r="A26" s="29" t="inlineStr">
        <is>
          <t>© 2026 – Cash Flow Kimutatás Sablon | Verziószám: 1.0 | Utolsó módosítás: 2026.06.16.</t>
        </is>
      </c>
    </row>
  </sheetData>
  <mergeCells count="9">
    <mergeCell ref="A1:B1"/>
    <mergeCell ref="A2:B2"/>
    <mergeCell ref="A4:B4"/>
    <mergeCell ref="A9:B9"/>
    <mergeCell ref="A12:B12"/>
    <mergeCell ref="A15:B15"/>
    <mergeCell ref="A18:B18"/>
    <mergeCell ref="A22:B22"/>
    <mergeCell ref="A26:B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2026-06-16T17:55:59Z</dcterms:created>
  <dcterms:modified xmlns:dcterms="http://purl.org/dc/terms/" xmlns:xsi="http://www.w3.org/2001/XMLSchema-instance" xsi:type="dcterms:W3CDTF">2026-06-16T17:55:59Z</dcterms:modified>
</cp:coreProperties>
</file>