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érszámítás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&quot;Ft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sz val="10"/>
    </font>
    <font>
      <name val="Calibri"/>
      <color rgb="0016A34A"/>
      <sz val="10"/>
    </font>
    <font>
      <name val="Calibri"/>
      <b val="1"/>
      <color rgb="001E293B"/>
      <sz val="10"/>
    </font>
    <font>
      <name val="Calibri"/>
      <b val="1"/>
      <sz val="10"/>
    </font>
    <font>
      <name val="Calibri"/>
      <b val="1"/>
      <color rgb="0016A34A"/>
      <sz val="13"/>
    </font>
    <font>
      <name val="Calibri"/>
      <b val="1"/>
      <color rgb="00FFFFFF"/>
      <sz val="15"/>
    </font>
    <font>
      <name val="Calibri"/>
      <b val="1"/>
      <color rgb="00FFFFFF"/>
      <sz val="12"/>
    </font>
    <font>
      <name val="Calibri"/>
      <color rgb="00374151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FEF9C3"/>
      </patternFill>
    </fill>
    <fill>
      <patternFill patternType="solid">
        <fgColor rgb="00F1F5F9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right" vertical="center"/>
    </xf>
    <xf numFmtId="164" fontId="4" fillId="3" borderId="1" applyAlignment="1" pivotButton="0" quotePrefix="0" xfId="0">
      <alignment horizontal="right" vertical="center"/>
    </xf>
    <xf numFmtId="0" fontId="0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right" vertical="center"/>
    </xf>
    <xf numFmtId="164" fontId="4" fillId="5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right" vertical="center"/>
    </xf>
    <xf numFmtId="164" fontId="5" fillId="7" borderId="1" applyAlignment="1" pivotButton="0" quotePrefix="0" xfId="0">
      <alignment horizontal="right" vertical="center"/>
    </xf>
    <xf numFmtId="1" fontId="5" fillId="7" borderId="1" applyAlignment="1" pivotButton="0" quotePrefix="0" xfId="0">
      <alignment horizontal="right" vertical="center"/>
    </xf>
    <xf numFmtId="0" fontId="6" fillId="8" borderId="1" applyAlignment="1" pivotButton="0" quotePrefix="0" xfId="0">
      <alignment horizontal="left" vertical="center"/>
    </xf>
    <xf numFmtId="164" fontId="7" fillId="4" borderId="1" applyAlignment="1" pivotButton="0" quotePrefix="0" xfId="0">
      <alignment horizontal="right" vertical="center"/>
    </xf>
    <xf numFmtId="1" fontId="6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/>
    </xf>
    <xf numFmtId="1" fontId="7" fillId="4" borderId="1" applyAlignment="1" pivotButton="0" quotePrefix="0" xfId="0">
      <alignment horizontal="right" vertical="center"/>
    </xf>
    <xf numFmtId="10" fontId="7" fillId="4" borderId="1" applyAlignment="1" pivotButton="0" quotePrefix="0" xfId="0">
      <alignment horizontal="right" vertical="center"/>
    </xf>
    <xf numFmtId="0" fontId="8" fillId="2" borderId="1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left" vertical="center" indent="1"/>
    </xf>
    <xf numFmtId="0" fontId="5" fillId="6" borderId="1" applyAlignment="1" pivotButton="0" quotePrefix="0" xfId="0">
      <alignment horizontal="left" vertical="top" indent="1"/>
    </xf>
    <xf numFmtId="0" fontId="10" fillId="5" borderId="1" applyAlignment="1" pivotButton="0" quotePrefix="0" xfId="0">
      <alignment horizontal="left" vertical="top" wrapText="1"/>
    </xf>
    <xf numFmtId="0" fontId="10" fillId="3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Bruttó, Nettó és Munkáltatói ktg. – Munkavállalónként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'Összesítő'!B16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'Összesítő'!$A$17:$A$26</f>
            </numRef>
          </cat>
          <val>
            <numRef>
              <f>'Összesítő'!$B$17:$B$26</f>
            </numRef>
          </val>
        </ser>
        <ser>
          <idx val="1"/>
          <order val="1"/>
          <tx>
            <strRef>
              <f>'Összesítő'!C16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'Összesítő'!$A$17:$A$26</f>
            </numRef>
          </cat>
          <val>
            <numRef>
              <f>'Összesítő'!$C$17:$C$26</f>
            </numRef>
          </val>
        </ser>
        <ser>
          <idx val="2"/>
          <order val="2"/>
          <tx>
            <strRef>
              <f>'Összesítő'!D16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'Összesítő'!$A$17:$A$26</f>
            </numRef>
          </cat>
          <val>
            <numRef>
              <f>'Összesítő'!$D$17:$D$26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Munkavállaló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Munkaviszony típusok aránya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'Összesítő'!$D$3:$D$6</f>
            </numRef>
          </cat>
          <val>
            <numRef>
              <f>'Összesítő'!$E$3:$E$6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Nettó bér alakulása – munkavállalónként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'Összesítő'!C16</f>
            </strRef>
          </tx>
          <spPr>
            <a:ln xmlns:a="http://schemas.openxmlformats.org/drawingml/2006/main" w="20000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'Összesítő'!$A$17:$A$26</f>
            </numRef>
          </cat>
          <val>
            <numRef>
              <f>'Összesítő'!$C$17:$C$26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Sorszám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Nettó bér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28</row>
      <rowOff>0</rowOff>
    </from>
    <ext cx="792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6</row>
      <rowOff>0</rowOff>
    </from>
    <ext cx="5040000" cy="46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19</row>
      <rowOff>0</rowOff>
    </from>
    <ext cx="792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5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2" customWidth="1" min="3" max="3"/>
    <col width="18" customWidth="1" min="4" max="4"/>
    <col width="26" customWidth="1" min="5" max="5"/>
    <col width="16" customWidth="1" min="6" max="6"/>
    <col width="22" customWidth="1" min="7" max="7"/>
    <col width="26" customWidth="1" min="8" max="8"/>
    <col width="16" customWidth="1" min="9" max="9"/>
    <col width="14" customWidth="1" min="10" max="10"/>
    <col width="20" customWidth="1" min="11" max="11"/>
    <col width="16" customWidth="1" min="12" max="12"/>
    <col width="22" customWidth="1" min="13" max="13"/>
    <col width="18" customWidth="1" min="14" max="14"/>
    <col width="32" customWidth="1" min="15" max="15"/>
  </cols>
  <sheetData>
    <row r="1" ht="38" customHeight="1">
      <c r="A1" s="1" t="inlineStr">
        <is>
          <t>BÉRKALKULÁTOR – 2026</t>
        </is>
      </c>
      <c r="B1" s="29" t="n"/>
      <c r="C1" s="29" t="n"/>
      <c r="D1" s="29" t="n"/>
      <c r="E1" s="29" t="n"/>
      <c r="F1" s="29" t="n"/>
      <c r="G1" s="29" t="n"/>
      <c r="H1" s="29" t="n"/>
      <c r="I1" s="29" t="n"/>
      <c r="J1" s="29" t="n"/>
      <c r="K1" s="29" t="n"/>
      <c r="L1" s="29" t="n"/>
      <c r="M1" s="29" t="n"/>
      <c r="N1" s="29" t="n"/>
      <c r="O1" s="30" t="n"/>
    </row>
    <row r="2" ht="40" customHeight="1">
      <c r="A2" s="2" t="inlineStr">
        <is>
          <t>Ssz.</t>
        </is>
      </c>
      <c r="B2" s="2" t="inlineStr">
        <is>
          <t>Dátum</t>
        </is>
      </c>
      <c r="C2" s="2" t="inlineStr">
        <is>
          <t>Munkavállaló neve</t>
        </is>
      </c>
      <c r="D2" s="2" t="inlineStr">
        <is>
          <t>Adóazonosító jel</t>
        </is>
      </c>
      <c r="E2" s="2" t="inlineStr">
        <is>
          <t>Munkaviszony típusa</t>
        </is>
      </c>
      <c r="F2" s="2" t="inlineStr">
        <is>
          <t>Bruttó bér</t>
        </is>
      </c>
      <c r="G2" s="2" t="inlineStr">
        <is>
          <t>Munkáltatói járulék (13%)</t>
        </is>
      </c>
      <c r="H2" s="2" t="inlineStr">
        <is>
          <t>Munkavállalói járulékok (18,5%)</t>
        </is>
      </c>
      <c r="I2" s="2" t="inlineStr">
        <is>
          <t>SZJA alap</t>
        </is>
      </c>
      <c r="J2" s="2" t="inlineStr">
        <is>
          <t>SZJA (15%)</t>
        </is>
      </c>
      <c r="K2" s="2" t="inlineStr">
        <is>
          <t>Családi kedvezmény</t>
        </is>
      </c>
      <c r="L2" s="2" t="inlineStr">
        <is>
          <t>Nettó bér</t>
        </is>
      </c>
      <c r="M2" s="2" t="inlineStr">
        <is>
          <t>Munkáltatói összköltség</t>
        </is>
      </c>
      <c r="N2" s="2" t="inlineStr">
        <is>
          <t>Státusz</t>
        </is>
      </c>
      <c r="O2" s="2" t="inlineStr">
        <is>
          <t>Megjegyzés</t>
        </is>
      </c>
    </row>
    <row r="3" ht="20" customHeight="1">
      <c r="A3" s="3" t="n">
        <v>1</v>
      </c>
      <c r="B3" s="3" t="inlineStr">
        <is>
          <t>2026.01.15</t>
        </is>
      </c>
      <c r="C3" s="4" t="inlineStr">
        <is>
          <t>Nagy Péter</t>
        </is>
      </c>
      <c r="D3" s="3" t="inlineStr">
        <is>
          <t>8421567890</t>
        </is>
      </c>
      <c r="E3" s="5" t="inlineStr">
        <is>
          <t>teljes munkaidő</t>
        </is>
      </c>
      <c r="F3" s="6" t="n">
        <v>580000</v>
      </c>
      <c r="G3" s="7">
        <f>F3*0.13</f>
        <v/>
      </c>
      <c r="H3" s="7">
        <f>F3*0.185</f>
        <v/>
      </c>
      <c r="I3" s="7">
        <f>MAX(0,F3-H3-K3)</f>
        <v/>
      </c>
      <c r="J3" s="7">
        <f>IF(I3&gt;0,I3*0.15,0)</f>
        <v/>
      </c>
      <c r="K3" s="6" t="n">
        <v>20000</v>
      </c>
      <c r="L3" s="8">
        <f>F3-H3-J3</f>
        <v/>
      </c>
      <c r="M3" s="7">
        <f>F3+G3</f>
        <v/>
      </c>
      <c r="N3" s="9">
        <f>IF(L3&gt;0,"Számított","Ellenőrzendő")</f>
        <v/>
      </c>
      <c r="O3" s="4" t="inlineStr">
        <is>
          <t>Teljes munkaidős alkalmazott</t>
        </is>
      </c>
    </row>
    <row r="4" ht="20" customHeight="1">
      <c r="A4" s="10" t="n">
        <v>2</v>
      </c>
      <c r="B4" s="10" t="inlineStr">
        <is>
          <t>2026.01.31</t>
        </is>
      </c>
      <c r="C4" s="11" t="inlineStr">
        <is>
          <t>Kovács Anna</t>
        </is>
      </c>
      <c r="D4" s="10" t="inlineStr">
        <is>
          <t>7312489056</t>
        </is>
      </c>
      <c r="E4" s="5" t="inlineStr">
        <is>
          <t>részmunkaidő</t>
        </is>
      </c>
      <c r="F4" s="6" t="n">
        <v>320000</v>
      </c>
      <c r="G4" s="12">
        <f>F4*0.13</f>
        <v/>
      </c>
      <c r="H4" s="12">
        <f>F4*0.185</f>
        <v/>
      </c>
      <c r="I4" s="12">
        <f>MAX(0,F4-H4-K4)</f>
        <v/>
      </c>
      <c r="J4" s="12">
        <f>IF(I4&gt;0,I4*0.15,0)</f>
        <v/>
      </c>
      <c r="K4" s="6" t="n">
        <v>40000</v>
      </c>
      <c r="L4" s="13">
        <f>F4-H4-J4</f>
        <v/>
      </c>
      <c r="M4" s="12">
        <f>F4+G4</f>
        <v/>
      </c>
      <c r="N4" s="14">
        <f>IF(L4&gt;0,"Számított","Ellenőrzendő")</f>
        <v/>
      </c>
      <c r="O4" s="11" t="inlineStr">
        <is>
          <t>Részmunkaidős, 4 óra/nap</t>
        </is>
      </c>
    </row>
    <row r="5" ht="20" customHeight="1">
      <c r="A5" s="3" t="n">
        <v>3</v>
      </c>
      <c r="B5" s="3" t="inlineStr">
        <is>
          <t>2026.02.15</t>
        </is>
      </c>
      <c r="C5" s="4" t="inlineStr">
        <is>
          <t>Szabó Gábor</t>
        </is>
      </c>
      <c r="D5" s="3" t="inlineStr">
        <is>
          <t>6234178903</t>
        </is>
      </c>
      <c r="E5" s="5" t="inlineStr">
        <is>
          <t>teljes munkaidő</t>
        </is>
      </c>
      <c r="F5" s="6" t="n">
        <v>650000</v>
      </c>
      <c r="G5" s="7">
        <f>F5*0.13</f>
        <v/>
      </c>
      <c r="H5" s="7">
        <f>F5*0.185</f>
        <v/>
      </c>
      <c r="I5" s="7">
        <f>MAX(0,F5-H5-K5)</f>
        <v/>
      </c>
      <c r="J5" s="7">
        <f>IF(I5&gt;0,I5*0.15,0)</f>
        <v/>
      </c>
      <c r="K5" s="6" t="n">
        <v>0</v>
      </c>
      <c r="L5" s="8">
        <f>F5-H5-J5</f>
        <v/>
      </c>
      <c r="M5" s="7">
        <f>F5+G5</f>
        <v/>
      </c>
      <c r="N5" s="9">
        <f>IF(L5&gt;0,"Számított","Ellenőrzendő")</f>
        <v/>
      </c>
      <c r="O5" s="4" t="inlineStr">
        <is>
          <t>Teljes munkaidős alkalmazott</t>
        </is>
      </c>
    </row>
    <row r="6" ht="20" customHeight="1">
      <c r="A6" s="10" t="n">
        <v>4</v>
      </c>
      <c r="B6" s="10" t="inlineStr">
        <is>
          <t>2026.02.28</t>
        </is>
      </c>
      <c r="C6" s="11" t="inlineStr">
        <is>
          <t>Tóth Erzsébet</t>
        </is>
      </c>
      <c r="D6" s="10" t="inlineStr">
        <is>
          <t>5198234670</t>
        </is>
      </c>
      <c r="E6" s="5" t="inlineStr">
        <is>
          <t>egyszerűsített fogl.</t>
        </is>
      </c>
      <c r="F6" s="6" t="n">
        <v>380000</v>
      </c>
      <c r="G6" s="12">
        <f>F6*0.13</f>
        <v/>
      </c>
      <c r="H6" s="12">
        <f>F6*0.185</f>
        <v/>
      </c>
      <c r="I6" s="12">
        <f>MAX(0,F6-H6-K6)</f>
        <v/>
      </c>
      <c r="J6" s="12">
        <f>IF(I6&gt;0,I6*0.15,0)</f>
        <v/>
      </c>
      <c r="K6" s="6" t="n">
        <v>60000</v>
      </c>
      <c r="L6" s="13">
        <f>F6-H6-J6</f>
        <v/>
      </c>
      <c r="M6" s="12">
        <f>F6+G6</f>
        <v/>
      </c>
      <c r="N6" s="14">
        <f>IF(L6&gt;0,"Számított","Ellenőrzendő")</f>
        <v/>
      </c>
      <c r="O6" s="11" t="inlineStr">
        <is>
          <t>Családi kedvezmény figyelembe véve</t>
        </is>
      </c>
    </row>
    <row r="7" ht="20" customHeight="1">
      <c r="A7" s="3" t="n">
        <v>5</v>
      </c>
      <c r="B7" s="3" t="inlineStr">
        <is>
          <t>2026.03.15</t>
        </is>
      </c>
      <c r="C7" s="4" t="inlineStr">
        <is>
          <t>Horváth Zoltán</t>
        </is>
      </c>
      <c r="D7" s="3" t="inlineStr">
        <is>
          <t>8467523019</t>
        </is>
      </c>
      <c r="E7" s="5" t="inlineStr">
        <is>
          <t>teljes munkaidő</t>
        </is>
      </c>
      <c r="F7" s="6" t="n">
        <v>720000</v>
      </c>
      <c r="G7" s="7">
        <f>F7*0.13</f>
        <v/>
      </c>
      <c r="H7" s="7">
        <f>F7*0.185</f>
        <v/>
      </c>
      <c r="I7" s="7">
        <f>MAX(0,F7-H7-K7)</f>
        <v/>
      </c>
      <c r="J7" s="7">
        <f>IF(I7&gt;0,I7*0.15,0)</f>
        <v/>
      </c>
      <c r="K7" s="6" t="n">
        <v>0</v>
      </c>
      <c r="L7" s="8">
        <f>F7-H7-J7</f>
        <v/>
      </c>
      <c r="M7" s="7">
        <f>F7+G7</f>
        <v/>
      </c>
      <c r="N7" s="9">
        <f>IF(L7&gt;0,"Számított","Ellenőrzendő")</f>
        <v/>
      </c>
      <c r="O7" s="4" t="inlineStr">
        <is>
          <t>Vezető beosztású munkavállaló</t>
        </is>
      </c>
    </row>
    <row r="8" ht="20" customHeight="1">
      <c r="A8" s="10" t="n">
        <v>6</v>
      </c>
      <c r="B8" s="10" t="inlineStr">
        <is>
          <t>2026.03.31</t>
        </is>
      </c>
      <c r="C8" s="11" t="inlineStr">
        <is>
          <t>Kiss Mária</t>
        </is>
      </c>
      <c r="D8" s="10" t="inlineStr">
        <is>
          <t>7356812045</t>
        </is>
      </c>
      <c r="E8" s="5" t="inlineStr">
        <is>
          <t>megbízási jogviszony</t>
        </is>
      </c>
      <c r="F8" s="6" t="n">
        <v>450000</v>
      </c>
      <c r="G8" s="12">
        <f>F8*0.13</f>
        <v/>
      </c>
      <c r="H8" s="12">
        <f>F8*0.185</f>
        <v/>
      </c>
      <c r="I8" s="12">
        <f>MAX(0,F8-H8-K8)</f>
        <v/>
      </c>
      <c r="J8" s="12">
        <f>IF(I8&gt;0,I8*0.15,0)</f>
        <v/>
      </c>
      <c r="K8" s="6" t="n">
        <v>20000</v>
      </c>
      <c r="L8" s="13">
        <f>F8-H8-J8</f>
        <v/>
      </c>
      <c r="M8" s="12">
        <f>F8+G8</f>
        <v/>
      </c>
      <c r="N8" s="14">
        <f>IF(L8&gt;0,"Számított","Ellenőrzendő")</f>
        <v/>
      </c>
      <c r="O8" s="11" t="inlineStr">
        <is>
          <t>Megbízási szerződés alapján</t>
        </is>
      </c>
    </row>
    <row r="9" ht="20" customHeight="1">
      <c r="A9" s="3" t="n">
        <v>7</v>
      </c>
      <c r="B9" s="3" t="inlineStr">
        <is>
          <t>2026.04.15</t>
        </is>
      </c>
      <c r="C9" s="4" t="inlineStr">
        <is>
          <t>Varga István</t>
        </is>
      </c>
      <c r="D9" s="3" t="inlineStr">
        <is>
          <t>6489301257</t>
        </is>
      </c>
      <c r="E9" s="5" t="inlineStr">
        <is>
          <t>teljes munkaidő</t>
        </is>
      </c>
      <c r="F9" s="6" t="n">
        <v>780000</v>
      </c>
      <c r="G9" s="7">
        <f>F9*0.13</f>
        <v/>
      </c>
      <c r="H9" s="7">
        <f>F9*0.185</f>
        <v/>
      </c>
      <c r="I9" s="7">
        <f>MAX(0,F9-H9-K9)</f>
        <v/>
      </c>
      <c r="J9" s="7">
        <f>IF(I9&gt;0,I9*0.15,0)</f>
        <v/>
      </c>
      <c r="K9" s="6" t="n">
        <v>0</v>
      </c>
      <c r="L9" s="8">
        <f>F9-H9-J9</f>
        <v/>
      </c>
      <c r="M9" s="7">
        <f>F9+G9</f>
        <v/>
      </c>
      <c r="N9" s="9">
        <f>IF(L9&gt;0,"Számított","Ellenőrzendő")</f>
        <v/>
      </c>
      <c r="O9" s="4" t="inlineStr">
        <is>
          <t>Prémium kategória</t>
        </is>
      </c>
    </row>
    <row r="10" ht="20" customHeight="1">
      <c r="A10" s="10" t="n">
        <v>8</v>
      </c>
      <c r="B10" s="10" t="inlineStr">
        <is>
          <t>2026.04.30</t>
        </is>
      </c>
      <c r="C10" s="11" t="inlineStr">
        <is>
          <t>Németh Judit</t>
        </is>
      </c>
      <c r="D10" s="10" t="inlineStr">
        <is>
          <t>5312567894</t>
        </is>
      </c>
      <c r="E10" s="5" t="inlineStr">
        <is>
          <t>részmunkaidő</t>
        </is>
      </c>
      <c r="F10" s="6" t="n">
        <v>340000</v>
      </c>
      <c r="G10" s="12">
        <f>F10*0.13</f>
        <v/>
      </c>
      <c r="H10" s="12">
        <f>F10*0.185</f>
        <v/>
      </c>
      <c r="I10" s="12">
        <f>MAX(0,F10-H10-K10)</f>
        <v/>
      </c>
      <c r="J10" s="12">
        <f>IF(I10&gt;0,I10*0.15,0)</f>
        <v/>
      </c>
      <c r="K10" s="6" t="n">
        <v>30000</v>
      </c>
      <c r="L10" s="13">
        <f>F10-H10-J10</f>
        <v/>
      </c>
      <c r="M10" s="12">
        <f>F10+G10</f>
        <v/>
      </c>
      <c r="N10" s="14">
        <f>IF(L10&gt;0,"Számított","Ellenőrzendő")</f>
        <v/>
      </c>
      <c r="O10" s="11" t="inlineStr">
        <is>
          <t>Részmunkaidős, GYES mellett</t>
        </is>
      </c>
    </row>
    <row r="11" ht="20" customHeight="1">
      <c r="A11" s="3" t="n">
        <v>9</v>
      </c>
      <c r="B11" s="3" t="inlineStr">
        <is>
          <t>2026.05.15</t>
        </is>
      </c>
      <c r="C11" s="4" t="inlineStr">
        <is>
          <t>Farkas Tamás</t>
        </is>
      </c>
      <c r="D11" s="3" t="inlineStr">
        <is>
          <t>8523690147</t>
        </is>
      </c>
      <c r="E11" s="5" t="inlineStr">
        <is>
          <t>megbízási jogviszony</t>
        </is>
      </c>
      <c r="F11" s="6" t="n">
        <v>520000</v>
      </c>
      <c r="G11" s="7">
        <f>F11*0.13</f>
        <v/>
      </c>
      <c r="H11" s="7">
        <f>F11*0.185</f>
        <v/>
      </c>
      <c r="I11" s="7">
        <f>MAX(0,F11-H11-K11)</f>
        <v/>
      </c>
      <c r="J11" s="7">
        <f>IF(I11&gt;0,I11*0.15,0)</f>
        <v/>
      </c>
      <c r="K11" s="6" t="n">
        <v>0</v>
      </c>
      <c r="L11" s="8">
        <f>F11-H11-J11</f>
        <v/>
      </c>
      <c r="M11" s="7">
        <f>F11+G11</f>
        <v/>
      </c>
      <c r="N11" s="9">
        <f>IF(L11&gt;0,"Számított","Ellenőrzendő")</f>
        <v/>
      </c>
      <c r="O11" s="4" t="inlineStr">
        <is>
          <t>Projekt alapú megbízás</t>
        </is>
      </c>
    </row>
    <row r="12" ht="20" customHeight="1">
      <c r="A12" s="10" t="n">
        <v>10</v>
      </c>
      <c r="B12" s="10" t="inlineStr">
        <is>
          <t>2026.06.10</t>
        </is>
      </c>
      <c r="C12" s="11" t="inlineStr">
        <is>
          <t>Balogh Éva</t>
        </is>
      </c>
      <c r="D12" s="10" t="inlineStr">
        <is>
          <t>7634012589</t>
        </is>
      </c>
      <c r="E12" s="5" t="inlineStr">
        <is>
          <t>teljes munkaidő</t>
        </is>
      </c>
      <c r="F12" s="6" t="n">
        <v>610000</v>
      </c>
      <c r="G12" s="12">
        <f>F12*0.13</f>
        <v/>
      </c>
      <c r="H12" s="12">
        <f>F12*0.185</f>
        <v/>
      </c>
      <c r="I12" s="12">
        <f>MAX(0,F12-H12-K12)</f>
        <v/>
      </c>
      <c r="J12" s="12">
        <f>IF(I12&gt;0,I12*0.15,0)</f>
        <v/>
      </c>
      <c r="K12" s="6" t="n">
        <v>50000</v>
      </c>
      <c r="L12" s="13">
        <f>F12-H12-J12</f>
        <v/>
      </c>
      <c r="M12" s="12">
        <f>F12+G12</f>
        <v/>
      </c>
      <c r="N12" s="14">
        <f>IF(L12&gt;0,"Számított","Ellenőrzendő")</f>
        <v/>
      </c>
      <c r="O12" s="11" t="inlineStr">
        <is>
          <t>Családi kedvezmény figyelembe véve</t>
        </is>
      </c>
    </row>
    <row r="13" ht="8" customHeight="1"/>
    <row r="14" ht="22" customHeight="1">
      <c r="E14" s="2" t="inlineStr">
        <is>
          <t>ÖSSZESÍTŐK:</t>
        </is>
      </c>
      <c r="F14" s="15" t="inlineStr">
        <is>
          <t>Bruttó összesen:</t>
        </is>
      </c>
      <c r="G14" s="16">
        <f>SUM(F3:F12)</f>
        <v/>
      </c>
      <c r="H14" s="15" t="inlineStr">
        <is>
          <t>Jár. összesen:</t>
        </is>
      </c>
      <c r="I14" s="16">
        <f>SUM(H3:H12)</f>
        <v/>
      </c>
      <c r="J14" s="15" t="inlineStr">
        <is>
          <t>SZJA összesen:</t>
        </is>
      </c>
      <c r="K14" s="16">
        <f>SUM(J3:J12)</f>
        <v/>
      </c>
      <c r="L14" s="15" t="inlineStr">
        <is>
          <t>Nettó összesen:</t>
        </is>
      </c>
      <c r="M14" s="16">
        <f>SUM(L3:L12)</f>
        <v/>
      </c>
      <c r="N14" s="16">
        <f>SUM(M3:M12)</f>
        <v/>
      </c>
    </row>
    <row r="15" ht="22" customHeight="1">
      <c r="F15" s="15" t="inlineStr">
        <is>
          <t>Bruttó átlag:</t>
        </is>
      </c>
      <c r="G15" s="16">
        <f>IFERROR(AVERAGE(F3:F12),0)</f>
        <v/>
      </c>
      <c r="L15" s="15" t="inlineStr">
        <is>
          <t>Nettó átlag:</t>
        </is>
      </c>
      <c r="M15" s="16">
        <f>IFERROR(AVERAGE(L3:L12),0)</f>
        <v/>
      </c>
      <c r="N15" s="15" t="inlineStr">
        <is>
          <t>Ellenőrzendő db:</t>
        </is>
      </c>
      <c r="O15" s="17">
        <f>COUNTIF(N3:N12,"Ellenőrzendő")</f>
        <v/>
      </c>
    </row>
  </sheetData>
  <mergeCells count="1">
    <mergeCell ref="A1:O1"/>
  </mergeCells>
  <conditionalFormatting sqref="N3:N12">
    <cfRule type="expression" priority="1" dxfId="0" stopIfTrue="1">
      <formula>N3="Ellenőrzendő"</formula>
    </cfRule>
    <cfRule type="expression" priority="2" dxfId="1" stopIfTrue="1">
      <formula>N3="Számított"</formula>
    </cfRule>
  </conditionalFormatting>
  <dataValidations count="1">
    <dataValidation sqref="E3:E12" showErrorMessage="1" showInputMessage="1" allowBlank="0" type="list">
      <formula1>"teljes munkaidő,részmunkaidő,megbízási jogviszony,egyszerűsített fogl."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6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6" customWidth="1" min="3" max="3"/>
    <col width="32" customWidth="1" min="4" max="4"/>
    <col width="22" customWidth="1" min="5" max="5"/>
    <col width="6" customWidth="1" min="6" max="6"/>
    <col width="22" customWidth="1" min="7" max="7"/>
  </cols>
  <sheetData>
    <row r="1" ht="36" customHeight="1">
      <c r="A1" s="1" t="inlineStr">
        <is>
          <t>BÉRÖSSZESÍTŐ DASHBOARD – 2026</t>
        </is>
      </c>
      <c r="B1" s="29" t="n"/>
      <c r="C1" s="29" t="n"/>
      <c r="D1" s="29" t="n"/>
      <c r="E1" s="29" t="n"/>
      <c r="F1" s="29" t="n"/>
      <c r="G1" s="30" t="n"/>
    </row>
    <row r="2" ht="22" customHeight="1">
      <c r="A2" s="2" t="inlineStr">
        <is>
          <t>MUTATÓ</t>
        </is>
      </c>
      <c r="B2" s="2" t="inlineStr">
        <is>
          <t>ÉRTÉK</t>
        </is>
      </c>
      <c r="D2" s="2" t="inlineStr">
        <is>
          <t>MUNKAVISZONY TÍPUS</t>
        </is>
      </c>
      <c r="E2" s="2" t="inlineStr">
        <is>
          <t>LÉTSZÁM</t>
        </is>
      </c>
    </row>
    <row r="3" ht="22" customHeight="1">
      <c r="A3" s="18" t="inlineStr">
        <is>
          <t>Összes bruttó bér:</t>
        </is>
      </c>
      <c r="B3" s="19">
        <f>SUM(Bérszámítás!F3:F12)</f>
        <v/>
      </c>
      <c r="D3" s="4" t="inlineStr">
        <is>
          <t>teljes munkaidő</t>
        </is>
      </c>
      <c r="E3" s="20">
        <f>COUNTIF(Bérszámítás!E3:E12,"teljes munkaidő")</f>
        <v/>
      </c>
    </row>
    <row r="4" ht="22" customHeight="1">
      <c r="A4" s="21" t="inlineStr">
        <is>
          <t>Összes nettó bér:</t>
        </is>
      </c>
      <c r="B4" s="19">
        <f>SUM(Bérszámítás!L3:L12)</f>
        <v/>
      </c>
      <c r="D4" s="11" t="inlineStr">
        <is>
          <t>részmunkaidő</t>
        </is>
      </c>
      <c r="E4" s="20">
        <f>COUNTIF(Bérszámítás!E3:E12,"részmunkaidő")</f>
        <v/>
      </c>
    </row>
    <row r="5" ht="22" customHeight="1">
      <c r="A5" s="18" t="inlineStr">
        <is>
          <t>Összes munkáltatói összköltség:</t>
        </is>
      </c>
      <c r="B5" s="19">
        <f>SUM(Bérszámítás!M3:M12)</f>
        <v/>
      </c>
      <c r="D5" s="4" t="inlineStr">
        <is>
          <t>megbízási jogviszony</t>
        </is>
      </c>
      <c r="E5" s="20">
        <f>COUNTIF(Bérszámítás!E3:E12,"megbízási jogviszony")</f>
        <v/>
      </c>
    </row>
    <row r="6" ht="22" customHeight="1">
      <c r="A6" s="21" t="inlineStr">
        <is>
          <t>Átlagos bruttó bér:</t>
        </is>
      </c>
      <c r="B6" s="19">
        <f>IFERROR(AVERAGE(Bérszámítás!F3:F12),0)</f>
        <v/>
      </c>
      <c r="D6" s="11" t="inlineStr">
        <is>
          <t>egyszerűsített fogl.</t>
        </is>
      </c>
      <c r="E6" s="20">
        <f>COUNTIF(Bérszámítás!E3:E12,"egyszerűsített fogl.")</f>
        <v/>
      </c>
    </row>
    <row r="7" ht="22" customHeight="1">
      <c r="A7" s="18" t="inlineStr">
        <is>
          <t>Átlagos nettó bér:</t>
        </is>
      </c>
      <c r="B7" s="19">
        <f>IFERROR(AVERAGE(Bérszámítás!L3:L12),0)</f>
        <v/>
      </c>
    </row>
    <row r="8" ht="22" customHeight="1">
      <c r="A8" s="21" t="inlineStr">
        <is>
          <t>Ellenőrzendő sorok száma:</t>
        </is>
      </c>
      <c r="B8" s="22">
        <f>COUNTIF(Bérszámítás!N3:N12,"Ellenőrzendő")</f>
        <v/>
      </c>
    </row>
    <row r="9" ht="22" customHeight="1">
      <c r="A9" s="18" t="inlineStr">
        <is>
          <t>Nettó/bruttó arány:</t>
        </is>
      </c>
      <c r="B9" s="23">
        <f>IFERROR(SUM(Bérszámítás!L3:L12)/SUM(Bérszámítás!F3:F12),0)</f>
        <v/>
      </c>
    </row>
    <row r="10" ht="22" customHeight="1">
      <c r="A10" s="21" t="inlineStr">
        <is>
          <t>Összes SZJA:</t>
        </is>
      </c>
      <c r="B10" s="19">
        <f>SUM(Bérszámítás!J3:J12)</f>
        <v/>
      </c>
    </row>
    <row r="11" ht="22" customHeight="1">
      <c r="A11" s="18" t="inlineStr">
        <is>
          <t>Összes munkavállalói járulék:</t>
        </is>
      </c>
      <c r="B11" s="19">
        <f>SUM(Bérszámítás!H3:H12)</f>
        <v/>
      </c>
    </row>
    <row r="12" ht="22" customHeight="1">
      <c r="A12" s="21" t="inlineStr">
        <is>
          <t>Összes munkáltatói járulék:</t>
        </is>
      </c>
      <c r="B12" s="19">
        <f>SUM(Bérszámítás!G3:G12)</f>
        <v/>
      </c>
    </row>
    <row r="13"/>
    <row r="14" ht="10" customHeight="1"/>
    <row r="15"/>
    <row r="16" ht="22" customHeight="1">
      <c r="A16" s="2" t="inlineStr">
        <is>
          <t>Munkavállaló</t>
        </is>
      </c>
      <c r="B16" s="2" t="inlineStr">
        <is>
          <t>Bruttó bér (Ft)</t>
        </is>
      </c>
      <c r="C16" s="2" t="inlineStr">
        <is>
          <t>Nettó bér (Ft)</t>
        </is>
      </c>
      <c r="D16" s="2" t="inlineStr">
        <is>
          <t>Munkált. ktg. (Ft)</t>
        </is>
      </c>
    </row>
    <row r="17" ht="18" customHeight="1">
      <c r="A17" s="4" t="inlineStr">
        <is>
          <t>Nagy Péter</t>
        </is>
      </c>
      <c r="B17" s="7">
        <f>Bérszámítás!F3</f>
        <v/>
      </c>
      <c r="C17" s="7">
        <f>Bérszámítás!L3</f>
        <v/>
      </c>
      <c r="D17" s="7">
        <f>Bérszámítás!M3</f>
        <v/>
      </c>
    </row>
    <row r="18" ht="18" customHeight="1">
      <c r="A18" s="11" t="inlineStr">
        <is>
          <t>Kovács Anna</t>
        </is>
      </c>
      <c r="B18" s="12">
        <f>Bérszámítás!F4</f>
        <v/>
      </c>
      <c r="C18" s="12">
        <f>Bérszámítás!L4</f>
        <v/>
      </c>
      <c r="D18" s="12">
        <f>Bérszámítás!M4</f>
        <v/>
      </c>
    </row>
    <row r="19" ht="18" customHeight="1">
      <c r="A19" s="4" t="inlineStr">
        <is>
          <t>Szabó Gábor</t>
        </is>
      </c>
      <c r="B19" s="7">
        <f>Bérszámítás!F5</f>
        <v/>
      </c>
      <c r="C19" s="7">
        <f>Bérszámítás!L5</f>
        <v/>
      </c>
      <c r="D19" s="7">
        <f>Bérszámítás!M5</f>
        <v/>
      </c>
    </row>
    <row r="20" ht="18" customHeight="1">
      <c r="A20" s="11" t="inlineStr">
        <is>
          <t>Tóth Erzsébet</t>
        </is>
      </c>
      <c r="B20" s="12">
        <f>Bérszámítás!F6</f>
        <v/>
      </c>
      <c r="C20" s="12">
        <f>Bérszámítás!L6</f>
        <v/>
      </c>
      <c r="D20" s="12">
        <f>Bérszámítás!M6</f>
        <v/>
      </c>
    </row>
    <row r="21" ht="18" customHeight="1">
      <c r="A21" s="4" t="inlineStr">
        <is>
          <t>Horváth Zoltán</t>
        </is>
      </c>
      <c r="B21" s="7">
        <f>Bérszámítás!F7</f>
        <v/>
      </c>
      <c r="C21" s="7">
        <f>Bérszámítás!L7</f>
        <v/>
      </c>
      <c r="D21" s="7">
        <f>Bérszámítás!M7</f>
        <v/>
      </c>
    </row>
    <row r="22" ht="18" customHeight="1">
      <c r="A22" s="11" t="inlineStr">
        <is>
          <t>Kiss Mária</t>
        </is>
      </c>
      <c r="B22" s="12">
        <f>Bérszámítás!F8</f>
        <v/>
      </c>
      <c r="C22" s="12">
        <f>Bérszámítás!L8</f>
        <v/>
      </c>
      <c r="D22" s="12">
        <f>Bérszámítás!M8</f>
        <v/>
      </c>
    </row>
    <row r="23" ht="18" customHeight="1">
      <c r="A23" s="4" t="inlineStr">
        <is>
          <t>Varga István</t>
        </is>
      </c>
      <c r="B23" s="7">
        <f>Bérszámítás!F9</f>
        <v/>
      </c>
      <c r="C23" s="7">
        <f>Bérszámítás!L9</f>
        <v/>
      </c>
      <c r="D23" s="7">
        <f>Bérszámítás!M9</f>
        <v/>
      </c>
    </row>
    <row r="24" ht="18" customHeight="1">
      <c r="A24" s="11" t="inlineStr">
        <is>
          <t>Németh Judit</t>
        </is>
      </c>
      <c r="B24" s="12">
        <f>Bérszámítás!F10</f>
        <v/>
      </c>
      <c r="C24" s="12">
        <f>Bérszámítás!L10</f>
        <v/>
      </c>
      <c r="D24" s="12">
        <f>Bérszámítás!M10</f>
        <v/>
      </c>
    </row>
    <row r="25" ht="18" customHeight="1">
      <c r="A25" s="4" t="inlineStr">
        <is>
          <t>Farkas Tamás</t>
        </is>
      </c>
      <c r="B25" s="7">
        <f>Bérszámítás!F11</f>
        <v/>
      </c>
      <c r="C25" s="7">
        <f>Bérszámítás!L11</f>
        <v/>
      </c>
      <c r="D25" s="7">
        <f>Bérszámítás!M11</f>
        <v/>
      </c>
    </row>
    <row r="26" ht="18" customHeight="1">
      <c r="A26" s="11" t="inlineStr">
        <is>
          <t>Balogh Éva</t>
        </is>
      </c>
      <c r="B26" s="12">
        <f>Bérszámítás!F12</f>
        <v/>
      </c>
      <c r="C26" s="12">
        <f>Bérszámítás!L12</f>
        <v/>
      </c>
      <c r="D26" s="12">
        <f>Bérszámítás!M12</f>
        <v/>
      </c>
    </row>
  </sheetData>
  <mergeCells count="1">
    <mergeCell ref="A1:G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60" customWidth="1" min="3" max="3"/>
    <col width="4" customWidth="1" min="4" max="4"/>
  </cols>
  <sheetData>
    <row r="1" ht="36" customHeight="1">
      <c r="B1" s="24" t="inlineStr">
        <is>
          <t>BÉRKALKULÁTOR – HASZNÁLATI ÚTMUTATÓ</t>
        </is>
      </c>
      <c r="C1" s="30" t="n"/>
    </row>
    <row r="2"/>
    <row r="3" ht="20" customHeight="1">
      <c r="B3" s="25" t="inlineStr">
        <is>
          <t>ÁLTALÁNOS TUDNIVALÓK</t>
        </is>
      </c>
      <c r="C3" s="30" t="n"/>
    </row>
    <row r="4" ht="32" customHeight="1">
      <c r="B4" s="26" t="inlineStr">
        <is>
          <t>Célja:</t>
        </is>
      </c>
      <c r="C4" s="27" t="inlineStr">
        <is>
          <t>Ez a munkafüzet magyar munkavállalók bérkiszámítását segíti. A sárga mezők a kézzel kitöltendő adatmezők. Az összes többi cella képlettel automatikusan számol.</t>
        </is>
      </c>
    </row>
    <row r="5" ht="32" customHeight="1">
      <c r="B5" s="26" t="inlineStr">
        <is>
          <t>Lapok:</t>
        </is>
      </c>
      <c r="C5" s="28" t="inlineStr">
        <is>
          <t>1. Bérszámítás – Fő adatlap, 10 munkavállaló adataival és bérszámítással
2. Összesítő – Vezető dashboard és diagramok
3. Útmutató – Jelen leírás</t>
        </is>
      </c>
    </row>
    <row r="6" ht="20" customHeight="1">
      <c r="B6" s="25" t="inlineStr">
        <is>
          <t>BÉRSZÁMÍTÁS LAP – OSZLOPOK MAGYARÁZATA</t>
        </is>
      </c>
      <c r="C6" s="30" t="n"/>
    </row>
    <row r="7" ht="32" customHeight="1">
      <c r="B7" s="26" t="inlineStr">
        <is>
          <t>A oszlop – Sorszám:</t>
        </is>
      </c>
      <c r="C7" s="28" t="inlineStr">
        <is>
          <t>Automatikus sorszám, nincs tennivaló.</t>
        </is>
      </c>
    </row>
    <row r="8" ht="32" customHeight="1">
      <c r="B8" s="26" t="inlineStr">
        <is>
          <t>B oszlop – Dátum:</t>
        </is>
      </c>
      <c r="C8" s="27" t="inlineStr">
        <is>
          <t>A bérszámítás dátuma (pl. 2026.01.15.). Formátum: ÉÉÉÉ.HH.NN.</t>
        </is>
      </c>
    </row>
    <row r="9" ht="32" customHeight="1">
      <c r="B9" s="26" t="inlineStr">
        <is>
          <t>C oszlop – Munkavállaló neve:</t>
        </is>
      </c>
      <c r="C9" s="28" t="inlineStr">
        <is>
          <t>Magyar névírási hagyomány szerint: Vezetéknév Keresztnév.</t>
        </is>
      </c>
    </row>
    <row r="10" ht="32" customHeight="1">
      <c r="B10" s="26" t="inlineStr">
        <is>
          <t>D oszlop – Adóazonosító jel:</t>
        </is>
      </c>
      <c r="C10" s="27" t="inlineStr">
        <is>
          <t>10 jegyű, NAV által kiadott azonosító. Mindig ellenőrizze az adatot!</t>
        </is>
      </c>
    </row>
    <row r="11" ht="32" customHeight="1">
      <c r="B11" s="26" t="inlineStr">
        <is>
          <t>E oszlop – Munkaviszony típusa:</t>
        </is>
      </c>
      <c r="C11" s="28" t="inlineStr">
        <is>
          <t>Legördülő listából választható: teljes munkaidő, részmunkaidő, megbízási jogviszony, egyszerűsített foglalkoztatás.</t>
        </is>
      </c>
    </row>
    <row r="12" ht="32" customHeight="1">
      <c r="B12" s="26" t="inlineStr">
        <is>
          <t>F oszlop – Bruttó bér:</t>
        </is>
      </c>
      <c r="C12" s="27" t="inlineStr">
        <is>
          <t>A munkaszerződésben rögzített bruttó havi bér forintban (Ft). Ez egy SÁRGA, kitöltendő mező.</t>
        </is>
      </c>
    </row>
    <row r="13" ht="32" customHeight="1">
      <c r="B13" s="26" t="inlineStr">
        <is>
          <t>G oszlop – Munkáltatói járulék (13%):</t>
        </is>
      </c>
      <c r="C13" s="28" t="inlineStr">
        <is>
          <t>Képlet: Bruttó bér × 13%. Ezt a munkáltató fizeti a NAV felé. (2026-os szabályok szerint)</t>
        </is>
      </c>
    </row>
    <row r="14" ht="32" customHeight="1">
      <c r="B14" s="26" t="inlineStr">
        <is>
          <t>H oszlop – Munkavállalói járulékok (18,5%):</t>
        </is>
      </c>
      <c r="C14" s="27" t="inlineStr">
        <is>
          <t>Képlet: Bruttó bér × 18,5%. Tartalmazza a nyugdíjjárulékot (10%) és az egészségbiztosítási + munkaerőpiaci járulékot (8,5%).</t>
        </is>
      </c>
    </row>
    <row r="15" ht="32" customHeight="1">
      <c r="B15" s="26" t="inlineStr">
        <is>
          <t>I oszlop – SZJA alap:</t>
        </is>
      </c>
      <c r="C15" s="28" t="inlineStr">
        <is>
          <t>Képlet: Bruttó bér − Munkavállalói járulékok − Családi kedvezmény. Negatív esetén 0.</t>
        </is>
      </c>
    </row>
    <row r="16" ht="32" customHeight="1">
      <c r="B16" s="26" t="inlineStr">
        <is>
          <t>J oszlop – SZJA (15%):</t>
        </is>
      </c>
      <c r="C16" s="27" t="inlineStr">
        <is>
          <t>Személyi Jövedelemadó = SZJA alap × 15%. Ha az alap nulla vagy negatív, az SZJA is 0.</t>
        </is>
      </c>
    </row>
    <row r="17" ht="32" customHeight="1">
      <c r="B17" s="26" t="inlineStr">
        <is>
          <t>K oszlop – Családi kedvezmény:</t>
        </is>
      </c>
      <c r="C17" s="28" t="inlineStr">
        <is>
          <t>Havi adóalap-kedvezmény összege (Ft). Kitöltendő SÁRGA mező. Ha nincs, hagyja 0-n.</t>
        </is>
      </c>
    </row>
    <row r="18" ht="32" customHeight="1">
      <c r="B18" s="26" t="inlineStr">
        <is>
          <t>L oszlop – Nettó bér:</t>
        </is>
      </c>
      <c r="C18" s="27" t="inlineStr">
        <is>
          <t>Képlet: Bruttó bér − Munkavállalói járulékok − SZJA. Ez a munkavállaló kézhez kapott összege.</t>
        </is>
      </c>
    </row>
    <row r="19" ht="32" customHeight="1">
      <c r="B19" s="26" t="inlineStr">
        <is>
          <t>M oszlop – Munkáltatói összköltség:</t>
        </is>
      </c>
      <c r="C19" s="28" t="inlineStr">
        <is>
          <t>Képlet: Bruttó bér + Munkáltatói járulék. Ez a munkáltató összes bérköltség-terhe.</t>
        </is>
      </c>
    </row>
    <row r="20" ht="32" customHeight="1">
      <c r="B20" s="26" t="inlineStr">
        <is>
          <t>N oszlop – Státusz:</t>
        </is>
      </c>
      <c r="C20" s="27" t="inlineStr">
        <is>
          <t>Automatikus jelzés: 'Számított' = helyes, 'Ellenőrzendő' = valami hiányos vagy negatív.</t>
        </is>
      </c>
    </row>
    <row r="21" ht="32" customHeight="1">
      <c r="B21" s="26" t="inlineStr">
        <is>
          <t>O oszlop – Megjegyzés:</t>
        </is>
      </c>
      <c r="C21" s="28" t="inlineStr">
        <is>
          <t>Szabad szöveges mező egyedi megjegyzések számára.</t>
        </is>
      </c>
    </row>
    <row r="22" ht="20" customHeight="1">
      <c r="B22" s="25" t="inlineStr">
        <is>
          <t>ADÓZÁSI TUDNIVALÓK (2026)</t>
        </is>
      </c>
      <c r="C22" s="30" t="n"/>
    </row>
    <row r="23" ht="32" customHeight="1">
      <c r="B23" s="26" t="inlineStr">
        <is>
          <t>SZJA mértéke:</t>
        </is>
      </c>
      <c r="C23" s="28" t="inlineStr">
        <is>
          <t>15% – egységes személyi jövedelemadó kulcs Magyarországon.</t>
        </is>
      </c>
    </row>
    <row r="24" ht="32" customHeight="1">
      <c r="B24" s="26" t="inlineStr">
        <is>
          <t>Munkavállalói járulékok:</t>
        </is>
      </c>
      <c r="C24" s="27" t="inlineStr">
        <is>
          <t>Összesen 18,5%: nyugdíjjárulék 10% + egészségbiztosítási járulék 7% + munkaerőpiaci járulék 1,5%.</t>
        </is>
      </c>
    </row>
    <row r="25" ht="32" customHeight="1">
      <c r="B25" s="26" t="inlineStr">
        <is>
          <t>Munkáltatói járulék:</t>
        </is>
      </c>
      <c r="C25" s="28" t="inlineStr">
        <is>
          <t>13% szociális hozzájárulási adó (szocho). Ezt a munkáltató viseli, a munkavállaló nem érzi.</t>
        </is>
      </c>
    </row>
    <row r="26" ht="32" customHeight="1">
      <c r="B26" s="26" t="inlineStr">
        <is>
          <t>Családi kedvezmény:</t>
        </is>
      </c>
      <c r="C26" s="27" t="inlineStr">
        <is>
          <t>Adóalap-csökkentő kedvezmény gyermekek után: 1 gyermek: 66 670 Ft/hó, 2 gyermek: 133 330 Ft/hó/gyermek, 3+ gyermek: 220 000 Ft/hó/gyermek.</t>
        </is>
      </c>
    </row>
    <row r="27" ht="20" customHeight="1">
      <c r="B27" s="25" t="inlineStr">
        <is>
          <t>FIGYELMEZTETÉSEK</t>
        </is>
      </c>
      <c r="C27" s="30" t="n"/>
    </row>
    <row r="28" ht="32" customHeight="1">
      <c r="B28" s="26" t="inlineStr">
        <is>
          <t>Piros státusz:</t>
        </is>
      </c>
      <c r="C28" s="27" t="inlineStr">
        <is>
          <t>Az 'Ellenőrzendő' feliratú sorok manuális ellenőrzést igényelnek – valószínűleg hiányzik adat.</t>
        </is>
      </c>
    </row>
    <row r="29" ht="32" customHeight="1">
      <c r="B29" s="26" t="inlineStr">
        <is>
          <t>Sárga mezők:</t>
        </is>
      </c>
      <c r="C29" s="28" t="inlineStr">
        <is>
          <t>Csak a sárga mezőket töltse ki kézzel! A többi cella képlettel számol.</t>
        </is>
      </c>
    </row>
    <row r="30" ht="32" customHeight="1">
      <c r="B30" s="26" t="inlineStr">
        <is>
          <t>Jogi felelősség:</t>
        </is>
      </c>
      <c r="C30" s="27" t="inlineStr">
        <is>
          <t>Ez a sablon tájékoztató jellegű. Pontos bérszámításhoz kérje könyvelője vagy bérszámfejtője segítségét. A NAV aktuális rendelkezései mindig irányadók.</t>
        </is>
      </c>
    </row>
  </sheetData>
  <mergeCells count="5">
    <mergeCell ref="B1:C1"/>
    <mergeCell ref="B3:C3"/>
    <mergeCell ref="B6:C6"/>
    <mergeCell ref="B22:C22"/>
    <mergeCell ref="B27:C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2026-06-17T02:49:29Z</dcterms:created>
  <dcterms:modified xmlns:dcterms="http://purl.org/dc/terms/" xmlns:xsi="http://www.w3.org/2001/XMLSchema-instance" xsi:type="dcterms:W3CDTF">2026-06-17T02:49:29Z</dcterms:modified>
</cp:coreProperties>
</file>