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nkarend" sheetId="1" state="visible" r:id="rId1"/>
    <sheet xmlns:r="http://schemas.openxmlformats.org/officeDocument/2006/relationships" name="Összesítő" sheetId="2" state="visible" r:id="rId2"/>
    <sheet xmlns:r="http://schemas.openxmlformats.org/officeDocument/2006/relationships" name="Útmutató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 ##0 &quot;Ft&quot;"/>
    <numFmt numFmtId="165" formatCode="0.0"/>
  </numFmts>
  <fonts count="7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i val="1"/>
      <color rgb="006B7280"/>
      <sz val="9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0F766E"/>
        <bgColor rgb="000F766E"/>
      </patternFill>
    </fill>
    <fill>
      <patternFill patternType="solid">
        <fgColor rgb="00FFFBEB"/>
        <bgColor rgb="00FFFBEB"/>
      </patternFill>
    </fill>
    <fill>
      <patternFill patternType="solid">
        <fgColor rgb="00F0FDFA"/>
        <bgColor rgb="00F0FDFA"/>
      </patternFill>
    </fill>
    <fill>
      <patternFill patternType="solid">
        <fgColor rgb="00FFFFFF"/>
        <bgColor rgb="00FFFFFF"/>
      </patternFill>
    </fill>
    <fill>
      <patternFill patternType="solid">
        <fgColor rgb="0014B8A6"/>
        <b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 wrapText="1"/>
    </xf>
    <xf numFmtId="0" fontId="3" fillId="6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left" vertical="center" wrapText="1"/>
    </xf>
    <xf numFmtId="1" fontId="4" fillId="3" borderId="1" applyAlignment="1" pivotButton="0" quotePrefix="0" xfId="0">
      <alignment horizontal="center" vertical="center" wrapText="1"/>
    </xf>
    <xf numFmtId="1" fontId="4" fillId="4" borderId="1" applyAlignment="1" pivotButton="0" quotePrefix="0" xfId="0">
      <alignment horizontal="center" vertical="center" wrapText="1"/>
    </xf>
    <xf numFmtId="164" fontId="4" fillId="4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0" fontId="4" fillId="3" borderId="1" pivotButton="0" quotePrefix="0" xfId="0"/>
    <xf numFmtId="164" fontId="4" fillId="3" borderId="1" pivotButton="0" quotePrefix="0" xfId="0"/>
    <xf numFmtId="0" fontId="4" fillId="5" borderId="1" applyAlignment="1" pivotButton="0" quotePrefix="0" xfId="0">
      <alignment horizontal="left" vertical="center" wrapText="1"/>
    </xf>
    <xf numFmtId="1" fontId="4" fillId="5" borderId="1" applyAlignment="1" pivotButton="0" quotePrefix="0" xfId="0">
      <alignment horizontal="center" vertical="center" wrapText="1"/>
    </xf>
    <xf numFmtId="164" fontId="4" fillId="5" borderId="1" applyAlignment="1" pivotButton="0" quotePrefix="0" xfId="0">
      <alignment horizontal="center" vertical="center" wrapText="1"/>
    </xf>
    <xf numFmtId="0" fontId="4" fillId="5" borderId="1" applyAlignment="1" pivotButton="0" quotePrefix="0" xfId="0">
      <alignment horizontal="center" vertical="center" wrapText="1"/>
    </xf>
    <xf numFmtId="0" fontId="6" fillId="6" borderId="1" applyAlignment="1" pivotButton="0" quotePrefix="0" xfId="0">
      <alignment horizontal="center" vertical="center" wrapText="1"/>
    </xf>
    <xf numFmtId="1" fontId="6" fillId="6" borderId="1" applyAlignment="1" pivotButton="0" quotePrefix="0" xfId="0">
      <alignment horizontal="center" vertical="center" wrapText="1"/>
    </xf>
    <xf numFmtId="164" fontId="6" fillId="6" borderId="1" applyAlignment="1" pivotButton="0" quotePrefix="0" xfId="0">
      <alignment horizontal="center" vertical="center" wrapText="1"/>
    </xf>
    <xf numFmtId="0" fontId="1" fillId="0" borderId="0" pivotButton="0" quotePrefix="0" xfId="0"/>
    <xf numFmtId="0" fontId="4" fillId="4" borderId="1" pivotButton="0" quotePrefix="0" xfId="0"/>
    <xf numFmtId="1" fontId="5" fillId="4" borderId="1" pivotButton="0" quotePrefix="0" xfId="0"/>
    <xf numFmtId="0" fontId="4" fillId="5" borderId="1" pivotButton="0" quotePrefix="0" xfId="0"/>
    <xf numFmtId="164" fontId="5" fillId="5" borderId="1" pivotButton="0" quotePrefix="0" xfId="0"/>
    <xf numFmtId="165" fontId="5" fillId="4" borderId="1" pivotButton="0" quotePrefix="0" xfId="0"/>
    <xf numFmtId="49" fontId="5" fillId="5" borderId="1" pivotButton="0" quotePrefix="0" xfId="0"/>
    <xf numFmtId="0" fontId="3" fillId="6" borderId="1" pivotButton="0" quotePrefix="0" xfId="0"/>
    <xf numFmtId="1" fontId="4" fillId="4" borderId="1" pivotButton="0" quotePrefix="0" xfId="0"/>
    <xf numFmtId="164" fontId="4" fillId="4" borderId="1" pivotButton="0" quotePrefix="0" xfId="0"/>
    <xf numFmtId="1" fontId="0" fillId="4" borderId="1" pivotButton="0" quotePrefix="0" xfId="0"/>
    <xf numFmtId="1" fontId="4" fillId="5" borderId="1" pivotButton="0" quotePrefix="0" xfId="0"/>
    <xf numFmtId="164" fontId="4" fillId="5" borderId="1" pivotButton="0" quotePrefix="0" xfId="0"/>
    <xf numFmtId="1" fontId="0" fillId="5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5" fillId="4" borderId="1" applyAlignment="1" pivotButton="0" quotePrefix="0" xfId="0">
      <alignment horizontal="left" vertical="center" wrapText="1"/>
    </xf>
    <xf numFmtId="0" fontId="5" fillId="5" borderId="1" applyAlignment="1" pivotButton="0" quotePrefix="0" xfId="0">
      <alignment horizontal="left" vertical="center" wrapText="1"/>
    </xf>
    <xf numFmtId="0" fontId="5" fillId="0" borderId="0" pivotButton="0" quotePrefix="0" xfId="0"/>
  </cellXfs>
  <cellStyles count="1">
    <cellStyle name="Normal" xfId="0" builtinId="0" hidden="0"/>
  </cellStyles>
  <dxfs count="2">
    <dxf>
      <font>
        <b val="1"/>
        <color rgb="00DC2626"/>
      </font>
      <fill>
        <patternFill patternType="solid">
          <fgColor rgb="00FEE2E2"/>
          <bgColor rgb="00FEE2E2"/>
        </patternFill>
      </fill>
    </dxf>
    <dxf>
      <font>
        <b val="1"/>
        <color rgb="0022C55E"/>
      </font>
      <fill>
        <patternFill patternType="solid">
          <fgColor rgb="00DCFCE7"/>
          <b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Heti bér alkalmazottanként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'Összesítő'!C12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'Összesítő'!$A$13:$A$22</f>
            </numRef>
          </cat>
          <val>
            <numRef>
              <f>'Összesítő'!$C$13:$C$22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Alkalmazott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Ft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Munkakörök megoszlása (fő)</a:t>
            </a:r>
          </a:p>
        </rich>
      </tx>
    </title>
    <plotArea>
      <pieChart>
        <varyColors val="1"/>
        <ser>
          <idx val="0"/>
          <order val="0"/>
          <tx>
            <strRef>
              <f>'Összesítő'!F12</f>
            </strRef>
          </tx>
          <spPr>
            <a:ln xmlns:a="http://schemas.openxmlformats.org/drawingml/2006/main">
              <a:prstDash val="solid"/>
            </a:ln>
          </spPr>
          <cat>
            <numRef>
              <f>'Összesítő'!$E$13:$E$22</f>
            </numRef>
          </cat>
          <val>
            <numRef>
              <f>'Összesítő'!$F$13:$F$22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7</col>
      <colOff>0</colOff>
      <row>2</row>
      <rowOff>0</rowOff>
    </from>
    <ext cx="648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7</col>
      <colOff>0</colOff>
      <row>20</row>
      <rowOff>0</rowOff>
    </from>
    <ext cx="5040000" cy="360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4"/>
  <sheetViews>
    <sheetView workbookViewId="0">
      <pane xSplit="2" ySplit="3" topLeftCell="C4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18" customWidth="1" min="1" max="1"/>
    <col width="16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1" customWidth="1" min="10" max="10"/>
    <col width="11" customWidth="1" min="11" max="11"/>
    <col width="11" customWidth="1" min="12" max="12"/>
    <col width="13" customWidth="1" min="13" max="13"/>
    <col width="10" customWidth="1" min="14" max="14"/>
    <col width="15" customWidth="1" min="15" max="15"/>
    <col width="16" customWidth="1" min="17" max="17"/>
    <col width="16" customWidth="1" min="18" max="18"/>
  </cols>
  <sheetData>
    <row r="1" ht="26" customHeight="1">
      <c r="A1" s="1" t="inlineStr">
        <is>
          <t>Heti Beosztás – 2026.07.13. – 2026.07.19.</t>
        </is>
      </c>
    </row>
    <row r="2">
      <c r="A2" s="2" t="inlineStr">
        <is>
          <t>Frissítve: 2026.07.10.   |   Készítette: Nagy Péter, üzletvezető</t>
        </is>
      </c>
    </row>
    <row r="3" ht="34" customHeight="1">
      <c r="A3" s="3" t="inlineStr">
        <is>
          <t>Alkalmazott</t>
        </is>
      </c>
      <c r="B3" s="3" t="inlineStr">
        <is>
          <t>Munkakör</t>
        </is>
      </c>
      <c r="C3" s="3" t="inlineStr">
        <is>
          <t>Hétfő
07.13.</t>
        </is>
      </c>
      <c r="D3" s="3" t="inlineStr">
        <is>
          <t>Kedd
07.14.</t>
        </is>
      </c>
      <c r="E3" s="3" t="inlineStr">
        <is>
          <t>Szerda
07.15.</t>
        </is>
      </c>
      <c r="F3" s="3" t="inlineStr">
        <is>
          <t>Csütörtök
07.16.</t>
        </is>
      </c>
      <c r="G3" s="3" t="inlineStr">
        <is>
          <t>Péntek
07.17.</t>
        </is>
      </c>
      <c r="H3" s="3" t="inlineStr">
        <is>
          <t>Szombat
07.18.</t>
        </is>
      </c>
      <c r="I3" s="3" t="inlineStr">
        <is>
          <t>Vasárnap
07.19.</t>
        </is>
      </c>
      <c r="J3" s="3" t="inlineStr">
        <is>
          <t>Heti óra
összesen</t>
        </is>
      </c>
      <c r="K3" s="3" t="inlineStr">
        <is>
          <t>Ledolgozott
napok</t>
        </is>
      </c>
      <c r="L3" s="3" t="inlineStr">
        <is>
          <t>Óradíj
(Ft/óra)</t>
        </is>
      </c>
      <c r="M3" s="3" t="inlineStr">
        <is>
          <t>Heti bér
(Ft)</t>
        </is>
      </c>
      <c r="N3" s="3" t="inlineStr">
        <is>
          <t>Túlóra
(óra)</t>
        </is>
      </c>
      <c r="O3" s="3" t="inlineStr">
        <is>
          <t>Státusz</t>
        </is>
      </c>
      <c r="Q3" s="4" t="inlineStr">
        <is>
          <t>Munkakör</t>
        </is>
      </c>
      <c r="R3" s="4" t="inlineStr">
        <is>
          <t>Óradíj (Ft/óra)</t>
        </is>
      </c>
    </row>
    <row r="4">
      <c r="A4" s="5" t="inlineStr">
        <is>
          <t>Kovács Anna</t>
        </is>
      </c>
      <c r="B4" s="5" t="inlineStr">
        <is>
          <t>Pénztáros</t>
        </is>
      </c>
      <c r="C4" s="6" t="n">
        <v>8</v>
      </c>
      <c r="D4" s="6" t="n">
        <v>8</v>
      </c>
      <c r="E4" s="6" t="n">
        <v>0</v>
      </c>
      <c r="F4" s="6" t="n">
        <v>8</v>
      </c>
      <c r="G4" s="6" t="n">
        <v>8</v>
      </c>
      <c r="H4" s="6" t="n">
        <v>6</v>
      </c>
      <c r="I4" s="6" t="n">
        <v>0</v>
      </c>
      <c r="J4" s="7">
        <f>SUM(C4:I4)</f>
        <v/>
      </c>
      <c r="K4" s="7">
        <f>COUNTIF(C4:I4,"&gt;0")</f>
        <v/>
      </c>
      <c r="L4" s="8">
        <f>IFERROR(VLOOKUP(B4,$Q$4:$R$13,2,FALSE),0)</f>
        <v/>
      </c>
      <c r="M4" s="8">
        <f>J4*L4</f>
        <v/>
      </c>
      <c r="N4" s="7">
        <f>IF(J4&gt;40,J4-40,0)</f>
        <v/>
      </c>
      <c r="O4" s="9">
        <f>IF(N4&gt;0,"Túlóra!",IF(J4=0,"Nincs beosztva","Rendben"))</f>
        <v/>
      </c>
      <c r="Q4" s="10" t="inlineStr">
        <is>
          <t>Pénztáros</t>
        </is>
      </c>
      <c r="R4" s="11" t="n">
        <v>1800</v>
      </c>
    </row>
    <row r="5">
      <c r="A5" s="12" t="inlineStr">
        <is>
          <t>Szabó Gábor</t>
        </is>
      </c>
      <c r="B5" s="12" t="inlineStr">
        <is>
          <t>Eladó</t>
        </is>
      </c>
      <c r="C5" s="6" t="n">
        <v>6</v>
      </c>
      <c r="D5" s="6" t="n">
        <v>6</v>
      </c>
      <c r="E5" s="6" t="n">
        <v>8</v>
      </c>
      <c r="F5" s="6" t="n">
        <v>0</v>
      </c>
      <c r="G5" s="6" t="n">
        <v>8</v>
      </c>
      <c r="H5" s="6" t="n">
        <v>8</v>
      </c>
      <c r="I5" s="6" t="n">
        <v>0</v>
      </c>
      <c r="J5" s="13">
        <f>SUM(C5:I5)</f>
        <v/>
      </c>
      <c r="K5" s="13">
        <f>COUNTIF(C5:I5,"&gt;0")</f>
        <v/>
      </c>
      <c r="L5" s="14">
        <f>IFERROR(VLOOKUP(B5,$Q$4:$R$13,2,FALSE),0)</f>
        <v/>
      </c>
      <c r="M5" s="14">
        <f>J5*L5</f>
        <v/>
      </c>
      <c r="N5" s="13">
        <f>IF(J5&gt;40,J5-40,0)</f>
        <v/>
      </c>
      <c r="O5" s="15">
        <f>IF(N5&gt;0,"Túlóra!",IF(J5=0,"Nincs beosztva","Rendben"))</f>
        <v/>
      </c>
      <c r="Q5" s="10" t="inlineStr">
        <is>
          <t>Eladó</t>
        </is>
      </c>
      <c r="R5" s="11" t="n">
        <v>1700</v>
      </c>
    </row>
    <row r="6">
      <c r="A6" s="5" t="inlineStr">
        <is>
          <t>Tóth Erzsébet</t>
        </is>
      </c>
      <c r="B6" s="5" t="inlineStr">
        <is>
          <t>Raktáros</t>
        </is>
      </c>
      <c r="C6" s="6" t="n">
        <v>8</v>
      </c>
      <c r="D6" s="6" t="n">
        <v>8</v>
      </c>
      <c r="E6" s="6" t="n">
        <v>8</v>
      </c>
      <c r="F6" s="6" t="n">
        <v>8</v>
      </c>
      <c r="G6" s="6" t="n">
        <v>0</v>
      </c>
      <c r="H6" s="6" t="n">
        <v>0</v>
      </c>
      <c r="I6" s="6" t="n">
        <v>4</v>
      </c>
      <c r="J6" s="7">
        <f>SUM(C6:I6)</f>
        <v/>
      </c>
      <c r="K6" s="7">
        <f>COUNTIF(C6:I6,"&gt;0")</f>
        <v/>
      </c>
      <c r="L6" s="8">
        <f>IFERROR(VLOOKUP(B6,$Q$4:$R$13,2,FALSE),0)</f>
        <v/>
      </c>
      <c r="M6" s="8">
        <f>J6*L6</f>
        <v/>
      </c>
      <c r="N6" s="7">
        <f>IF(J6&gt;40,J6-40,0)</f>
        <v/>
      </c>
      <c r="O6" s="9">
        <f>IF(N6&gt;0,"Túlóra!",IF(J6=0,"Nincs beosztva","Rendben"))</f>
        <v/>
      </c>
      <c r="Q6" s="10" t="inlineStr">
        <is>
          <t>Raktáros</t>
        </is>
      </c>
      <c r="R6" s="11" t="n">
        <v>1900</v>
      </c>
    </row>
    <row r="7">
      <c r="A7" s="12" t="inlineStr">
        <is>
          <t>Horváth Zoltán</t>
        </is>
      </c>
      <c r="B7" s="12" t="inlineStr">
        <is>
          <t>Műszakvezető</t>
        </is>
      </c>
      <c r="C7" s="6" t="n">
        <v>10</v>
      </c>
      <c r="D7" s="6" t="n">
        <v>10</v>
      </c>
      <c r="E7" s="6" t="n">
        <v>10</v>
      </c>
      <c r="F7" s="6" t="n">
        <v>8</v>
      </c>
      <c r="G7" s="6" t="n">
        <v>10</v>
      </c>
      <c r="H7" s="6" t="n">
        <v>0</v>
      </c>
      <c r="I7" s="6" t="n">
        <v>0</v>
      </c>
      <c r="J7" s="13">
        <f>SUM(C7:I7)</f>
        <v/>
      </c>
      <c r="K7" s="13">
        <f>COUNTIF(C7:I7,"&gt;0")</f>
        <v/>
      </c>
      <c r="L7" s="14">
        <f>IFERROR(VLOOKUP(B7,$Q$4:$R$13,2,FALSE),0)</f>
        <v/>
      </c>
      <c r="M7" s="14">
        <f>J7*L7</f>
        <v/>
      </c>
      <c r="N7" s="13">
        <f>IF(J7&gt;40,J7-40,0)</f>
        <v/>
      </c>
      <c r="O7" s="15">
        <f>IF(N7&gt;0,"Túlóra!",IF(J7=0,"Nincs beosztva","Rendben"))</f>
        <v/>
      </c>
      <c r="Q7" s="10" t="inlineStr">
        <is>
          <t>Műszakvezető</t>
        </is>
      </c>
      <c r="R7" s="11" t="n">
        <v>2500</v>
      </c>
    </row>
    <row r="8">
      <c r="A8" s="5" t="inlineStr">
        <is>
          <t>Kiss Mária</t>
        </is>
      </c>
      <c r="B8" s="5" t="inlineStr">
        <is>
          <t>Takarító</t>
        </is>
      </c>
      <c r="C8" s="6" t="n">
        <v>4</v>
      </c>
      <c r="D8" s="6" t="n">
        <v>4</v>
      </c>
      <c r="E8" s="6" t="n">
        <v>4</v>
      </c>
      <c r="F8" s="6" t="n">
        <v>4</v>
      </c>
      <c r="G8" s="6" t="n">
        <v>4</v>
      </c>
      <c r="H8" s="6" t="n">
        <v>0</v>
      </c>
      <c r="I8" s="6" t="n">
        <v>0</v>
      </c>
      <c r="J8" s="7">
        <f>SUM(C8:I8)</f>
        <v/>
      </c>
      <c r="K8" s="7">
        <f>COUNTIF(C8:I8,"&gt;0")</f>
        <v/>
      </c>
      <c r="L8" s="8">
        <f>IFERROR(VLOOKUP(B8,$Q$4:$R$13,2,FALSE),0)</f>
        <v/>
      </c>
      <c r="M8" s="8">
        <f>J8*L8</f>
        <v/>
      </c>
      <c r="N8" s="7">
        <f>IF(J8&gt;40,J8-40,0)</f>
        <v/>
      </c>
      <c r="O8" s="9">
        <f>IF(N8&gt;0,"Túlóra!",IF(J8=0,"Nincs beosztva","Rendben"))</f>
        <v/>
      </c>
      <c r="Q8" s="10" t="inlineStr">
        <is>
          <t>Takarító</t>
        </is>
      </c>
      <c r="R8" s="11" t="n">
        <v>1600</v>
      </c>
    </row>
    <row r="9">
      <c r="A9" s="12" t="inlineStr">
        <is>
          <t>Varga László</t>
        </is>
      </c>
      <c r="B9" s="12" t="inlineStr">
        <is>
          <t>Biztonsági őr</t>
        </is>
      </c>
      <c r="C9" s="6" t="n">
        <v>12</v>
      </c>
      <c r="D9" s="6" t="n">
        <v>0</v>
      </c>
      <c r="E9" s="6" t="n">
        <v>12</v>
      </c>
      <c r="F9" s="6" t="n">
        <v>0</v>
      </c>
      <c r="G9" s="6" t="n">
        <v>12</v>
      </c>
      <c r="H9" s="6" t="n">
        <v>12</v>
      </c>
      <c r="I9" s="6" t="n">
        <v>0</v>
      </c>
      <c r="J9" s="13">
        <f>SUM(C9:I9)</f>
        <v/>
      </c>
      <c r="K9" s="13">
        <f>COUNTIF(C9:I9,"&gt;0")</f>
        <v/>
      </c>
      <c r="L9" s="14">
        <f>IFERROR(VLOOKUP(B9,$Q$4:$R$13,2,FALSE),0)</f>
        <v/>
      </c>
      <c r="M9" s="14">
        <f>J9*L9</f>
        <v/>
      </c>
      <c r="N9" s="13">
        <f>IF(J9&gt;40,J9-40,0)</f>
        <v/>
      </c>
      <c r="O9" s="15">
        <f>IF(N9&gt;0,"Túlóra!",IF(J9=0,"Nincs beosztva","Rendben"))</f>
        <v/>
      </c>
      <c r="Q9" s="10" t="inlineStr">
        <is>
          <t>Biztonsági őr</t>
        </is>
      </c>
      <c r="R9" s="11" t="n">
        <v>2000</v>
      </c>
    </row>
    <row r="10">
      <c r="A10" s="5" t="inlineStr">
        <is>
          <t>Németh Katalin</t>
        </is>
      </c>
      <c r="B10" s="5" t="inlineStr">
        <is>
          <t>Adminisztrátor</t>
        </is>
      </c>
      <c r="C10" s="6" t="n">
        <v>8</v>
      </c>
      <c r="D10" s="6" t="n">
        <v>8</v>
      </c>
      <c r="E10" s="6" t="n">
        <v>8</v>
      </c>
      <c r="F10" s="6" t="n">
        <v>8</v>
      </c>
      <c r="G10" s="6" t="n">
        <v>8</v>
      </c>
      <c r="H10" s="6" t="n">
        <v>0</v>
      </c>
      <c r="I10" s="6" t="n">
        <v>0</v>
      </c>
      <c r="J10" s="7">
        <f>SUM(C10:I10)</f>
        <v/>
      </c>
      <c r="K10" s="7">
        <f>COUNTIF(C10:I10,"&gt;0")</f>
        <v/>
      </c>
      <c r="L10" s="8">
        <f>IFERROR(VLOOKUP(B10,$Q$4:$R$13,2,FALSE),0)</f>
        <v/>
      </c>
      <c r="M10" s="8">
        <f>J10*L10</f>
        <v/>
      </c>
      <c r="N10" s="7">
        <f>IF(J10&gt;40,J10-40,0)</f>
        <v/>
      </c>
      <c r="O10" s="9">
        <f>IF(N10&gt;0,"Túlóra!",IF(J10=0,"Nincs beosztva","Rendben"))</f>
        <v/>
      </c>
      <c r="Q10" s="10" t="inlineStr">
        <is>
          <t>Adminisztrátor</t>
        </is>
      </c>
      <c r="R10" s="11" t="n">
        <v>2200</v>
      </c>
    </row>
    <row r="11">
      <c r="A11" s="12" t="inlineStr">
        <is>
          <t>Molnár Béla</t>
        </is>
      </c>
      <c r="B11" s="12" t="inlineStr">
        <is>
          <t>Szakács</t>
        </is>
      </c>
      <c r="C11" s="6" t="n">
        <v>8</v>
      </c>
      <c r="D11" s="6" t="n">
        <v>8</v>
      </c>
      <c r="E11" s="6" t="n">
        <v>0</v>
      </c>
      <c r="F11" s="6" t="n">
        <v>8</v>
      </c>
      <c r="G11" s="6" t="n">
        <v>8</v>
      </c>
      <c r="H11" s="6" t="n">
        <v>8</v>
      </c>
      <c r="I11" s="6" t="n">
        <v>8</v>
      </c>
      <c r="J11" s="13">
        <f>SUM(C11:I11)</f>
        <v/>
      </c>
      <c r="K11" s="13">
        <f>COUNTIF(C11:I11,"&gt;0")</f>
        <v/>
      </c>
      <c r="L11" s="14">
        <f>IFERROR(VLOOKUP(B11,$Q$4:$R$13,2,FALSE),0)</f>
        <v/>
      </c>
      <c r="M11" s="14">
        <f>J11*L11</f>
        <v/>
      </c>
      <c r="N11" s="13">
        <f>IF(J11&gt;40,J11-40,0)</f>
        <v/>
      </c>
      <c r="O11" s="15">
        <f>IF(N11&gt;0,"Túlóra!",IF(J11=0,"Nincs beosztva","Rendben"))</f>
        <v/>
      </c>
      <c r="Q11" s="10" t="inlineStr">
        <is>
          <t>Szakács</t>
        </is>
      </c>
      <c r="R11" s="11" t="n">
        <v>2400</v>
      </c>
    </row>
    <row r="12">
      <c r="A12" s="5" t="inlineStr">
        <is>
          <t>Farkas Réka</t>
        </is>
      </c>
      <c r="B12" s="5" t="inlineStr">
        <is>
          <t>Pincér</t>
        </is>
      </c>
      <c r="C12" s="6" t="n">
        <v>0</v>
      </c>
      <c r="D12" s="6" t="n">
        <v>6</v>
      </c>
      <c r="E12" s="6" t="n">
        <v>6</v>
      </c>
      <c r="F12" s="6" t="n">
        <v>6</v>
      </c>
      <c r="G12" s="6" t="n">
        <v>8</v>
      </c>
      <c r="H12" s="6" t="n">
        <v>8</v>
      </c>
      <c r="I12" s="6" t="n">
        <v>8</v>
      </c>
      <c r="J12" s="7">
        <f>SUM(C12:I12)</f>
        <v/>
      </c>
      <c r="K12" s="7">
        <f>COUNTIF(C12:I12,"&gt;0")</f>
        <v/>
      </c>
      <c r="L12" s="8">
        <f>IFERROR(VLOOKUP(B12,$Q$4:$R$13,2,FALSE),0)</f>
        <v/>
      </c>
      <c r="M12" s="8">
        <f>J12*L12</f>
        <v/>
      </c>
      <c r="N12" s="7">
        <f>IF(J12&gt;40,J12-40,0)</f>
        <v/>
      </c>
      <c r="O12" s="9">
        <f>IF(N12&gt;0,"Túlóra!",IF(J12=0,"Nincs beosztva","Rendben"))</f>
        <v/>
      </c>
      <c r="Q12" s="10" t="inlineStr">
        <is>
          <t>Pincér</t>
        </is>
      </c>
      <c r="R12" s="11" t="n">
        <v>1900</v>
      </c>
    </row>
    <row r="13">
      <c r="A13" s="12" t="inlineStr">
        <is>
          <t>Balogh Dénes</t>
        </is>
      </c>
      <c r="B13" s="12" t="inlineStr">
        <is>
          <t>Recepciós</t>
        </is>
      </c>
      <c r="C13" s="6" t="n">
        <v>8</v>
      </c>
      <c r="D13" s="6" t="n">
        <v>8</v>
      </c>
      <c r="E13" s="6" t="n">
        <v>8</v>
      </c>
      <c r="F13" s="6" t="n">
        <v>0</v>
      </c>
      <c r="G13" s="6" t="n">
        <v>8</v>
      </c>
      <c r="H13" s="6" t="n">
        <v>8</v>
      </c>
      <c r="I13" s="6" t="n">
        <v>0</v>
      </c>
      <c r="J13" s="13">
        <f>SUM(C13:I13)</f>
        <v/>
      </c>
      <c r="K13" s="13">
        <f>COUNTIF(C13:I13,"&gt;0")</f>
        <v/>
      </c>
      <c r="L13" s="14">
        <f>IFERROR(VLOOKUP(B13,$Q$4:$R$13,2,FALSE),0)</f>
        <v/>
      </c>
      <c r="M13" s="14">
        <f>J13*L13</f>
        <v/>
      </c>
      <c r="N13" s="13">
        <f>IF(J13&gt;40,J13-40,0)</f>
        <v/>
      </c>
      <c r="O13" s="15">
        <f>IF(N13&gt;0,"Túlóra!",IF(J13=0,"Nincs beosztva","Rendben"))</f>
        <v/>
      </c>
      <c r="Q13" s="10" t="inlineStr">
        <is>
          <t>Recepciós</t>
        </is>
      </c>
      <c r="R13" s="11" t="n">
        <v>2100</v>
      </c>
    </row>
    <row r="14">
      <c r="A14" s="16" t="inlineStr">
        <is>
          <t>Összesen</t>
        </is>
      </c>
      <c r="B14" s="16" t="inlineStr"/>
      <c r="C14" s="16" t="inlineStr"/>
      <c r="D14" s="16" t="inlineStr"/>
      <c r="E14" s="16" t="inlineStr"/>
      <c r="F14" s="16" t="inlineStr"/>
      <c r="G14" s="16" t="inlineStr"/>
      <c r="H14" s="16" t="inlineStr"/>
      <c r="I14" s="16" t="inlineStr"/>
      <c r="J14" s="17">
        <f>SUM(J4:J13)</f>
        <v/>
      </c>
      <c r="K14" s="17">
        <f>SUM(K4:K13)</f>
        <v/>
      </c>
      <c r="L14" s="18">
        <f>IFERROR(AVERAGE(L4:L13),0)</f>
        <v/>
      </c>
      <c r="M14" s="18">
        <f>SUM(M4:M13)</f>
        <v/>
      </c>
      <c r="N14" s="16">
        <f>SUM(N4:N13)</f>
        <v/>
      </c>
      <c r="O14" s="16" t="inlineStr"/>
    </row>
  </sheetData>
  <mergeCells count="1">
    <mergeCell ref="A1:O1"/>
  </mergeCells>
  <conditionalFormatting sqref="N4:N14">
    <cfRule type="expression" priority="1" dxfId="0" stopIfTrue="1">
      <formula>N4&gt;0</formula>
    </cfRule>
  </conditionalFormatting>
  <conditionalFormatting sqref="O4:O13">
    <cfRule type="expression" priority="2" dxfId="0" stopIfTrue="1">
      <formula>O4="Túlóra!"</formula>
    </cfRule>
    <cfRule type="expression" priority="3" dxfId="1" stopIfTrue="1">
      <formula>O4="Rendben"</formula>
    </cfRule>
  </conditionalFormatting>
  <dataValidations count="1">
    <dataValidation sqref="B4:B13" showErrorMessage="1" showInputMessage="1" allowBlank="1" type="list">
      <formula1>"Pénztáros,Eladó,Raktáros,Műszakvezető,Takarító,Biztonsági őr,Adminisztrátor,Szakács,Pincér,Recepciós"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30" customWidth="1" min="1" max="1"/>
    <col width="24" customWidth="1" min="2" max="2"/>
    <col width="15" customWidth="1" min="3" max="3"/>
    <col width="18" customWidth="1" min="5" max="5"/>
    <col width="10" customWidth="1" min="6" max="6"/>
  </cols>
  <sheetData>
    <row r="1" ht="24" customHeight="1">
      <c r="A1" s="19" t="inlineStr">
        <is>
          <t>Vezetői Összesítő – Heti Beosztás</t>
        </is>
      </c>
    </row>
    <row r="2"/>
    <row r="3">
      <c r="A3" s="3" t="inlineStr">
        <is>
          <t>Kulcsmutató</t>
        </is>
      </c>
      <c r="B3" s="3" t="inlineStr">
        <is>
          <t>Érték</t>
        </is>
      </c>
    </row>
    <row r="4">
      <c r="A4" s="20" t="inlineStr">
        <is>
          <t>Alkalmazottak száma</t>
        </is>
      </c>
      <c r="B4" s="21">
        <f>COUNTA(Munkarend!A4:A13)</f>
        <v/>
      </c>
    </row>
    <row r="5">
      <c r="A5" s="22" t="inlineStr">
        <is>
          <t>Heti bérköltség összesen</t>
        </is>
      </c>
      <c r="B5" s="23">
        <f>Munkarend!M14</f>
        <v/>
      </c>
    </row>
    <row r="6">
      <c r="A6" s="20" t="inlineStr">
        <is>
          <t>Átlagos heti óraszám</t>
        </is>
      </c>
      <c r="B6" s="24">
        <f>IFERROR(AVERAGE(Munkarend!J4:J13),0)</f>
        <v/>
      </c>
    </row>
    <row r="7">
      <c r="A7" s="22" t="inlineStr">
        <is>
          <t>Legtöbb órát dolgozó alkalmazott</t>
        </is>
      </c>
      <c r="B7" s="25">
        <f>IFERROR(INDEX(Munkarend!A4:A13,MATCH(MAX(Munkarend!J4:J13),Munkarend!J4:J13,0)),"")</f>
        <v/>
      </c>
    </row>
    <row r="8">
      <c r="A8" s="20" t="inlineStr">
        <is>
          <t>Túlórázók száma</t>
        </is>
      </c>
      <c r="B8" s="21">
        <f>COUNTIF(Munkarend!N4:N13,"&gt;0")</f>
        <v/>
      </c>
    </row>
    <row r="9">
      <c r="A9" s="22" t="inlineStr">
        <is>
          <t>Átlagos óradíj</t>
        </is>
      </c>
      <c r="B9" s="23">
        <f>IFERROR(AVERAGE(Munkarend!L4:L13),0)</f>
        <v/>
      </c>
    </row>
    <row r="10"/>
    <row r="11"/>
    <row r="12">
      <c r="A12" s="4" t="inlineStr">
        <is>
          <t>Alkalmazott</t>
        </is>
      </c>
      <c r="B12" s="4" t="inlineStr">
        <is>
          <t>Heti óra</t>
        </is>
      </c>
      <c r="C12" s="4" t="inlineStr">
        <is>
          <t>Heti bér (Ft)</t>
        </is>
      </c>
      <c r="E12" s="26" t="inlineStr">
        <is>
          <t>Munkakör</t>
        </is>
      </c>
      <c r="F12" s="26" t="inlineStr">
        <is>
          <t>Fő</t>
        </is>
      </c>
    </row>
    <row r="13">
      <c r="A13" s="20">
        <f>Munkarend!A4</f>
        <v/>
      </c>
      <c r="B13" s="27">
        <f>Munkarend!J4</f>
        <v/>
      </c>
      <c r="C13" s="28">
        <f>Munkarend!M4</f>
        <v/>
      </c>
      <c r="E13" s="20" t="inlineStr">
        <is>
          <t>Pénztáros</t>
        </is>
      </c>
      <c r="F13" s="29">
        <f>COUNTIF(Munkarend!$B$4:$B$13,E13)</f>
        <v/>
      </c>
    </row>
    <row r="14">
      <c r="A14" s="22">
        <f>Munkarend!A5</f>
        <v/>
      </c>
      <c r="B14" s="30">
        <f>Munkarend!J5</f>
        <v/>
      </c>
      <c r="C14" s="31">
        <f>Munkarend!M5</f>
        <v/>
      </c>
      <c r="E14" s="22" t="inlineStr">
        <is>
          <t>Eladó</t>
        </is>
      </c>
      <c r="F14" s="32">
        <f>COUNTIF(Munkarend!$B$4:$B$13,E14)</f>
        <v/>
      </c>
    </row>
    <row r="15">
      <c r="A15" s="20">
        <f>Munkarend!A6</f>
        <v/>
      </c>
      <c r="B15" s="27">
        <f>Munkarend!J6</f>
        <v/>
      </c>
      <c r="C15" s="28">
        <f>Munkarend!M6</f>
        <v/>
      </c>
      <c r="E15" s="20" t="inlineStr">
        <is>
          <t>Raktáros</t>
        </is>
      </c>
      <c r="F15" s="29">
        <f>COUNTIF(Munkarend!$B$4:$B$13,E15)</f>
        <v/>
      </c>
    </row>
    <row r="16">
      <c r="A16" s="22">
        <f>Munkarend!A7</f>
        <v/>
      </c>
      <c r="B16" s="30">
        <f>Munkarend!J7</f>
        <v/>
      </c>
      <c r="C16" s="31">
        <f>Munkarend!M7</f>
        <v/>
      </c>
      <c r="E16" s="22" t="inlineStr">
        <is>
          <t>Műszakvezető</t>
        </is>
      </c>
      <c r="F16" s="32">
        <f>COUNTIF(Munkarend!$B$4:$B$13,E16)</f>
        <v/>
      </c>
    </row>
    <row r="17">
      <c r="A17" s="20">
        <f>Munkarend!A8</f>
        <v/>
      </c>
      <c r="B17" s="27">
        <f>Munkarend!J8</f>
        <v/>
      </c>
      <c r="C17" s="28">
        <f>Munkarend!M8</f>
        <v/>
      </c>
      <c r="E17" s="20" t="inlineStr">
        <is>
          <t>Takarító</t>
        </is>
      </c>
      <c r="F17" s="29">
        <f>COUNTIF(Munkarend!$B$4:$B$13,E17)</f>
        <v/>
      </c>
    </row>
    <row r="18">
      <c r="A18" s="22">
        <f>Munkarend!A9</f>
        <v/>
      </c>
      <c r="B18" s="30">
        <f>Munkarend!J9</f>
        <v/>
      </c>
      <c r="C18" s="31">
        <f>Munkarend!M9</f>
        <v/>
      </c>
      <c r="E18" s="22" t="inlineStr">
        <is>
          <t>Biztonsági őr</t>
        </is>
      </c>
      <c r="F18" s="32">
        <f>COUNTIF(Munkarend!$B$4:$B$13,E18)</f>
        <v/>
      </c>
    </row>
    <row r="19">
      <c r="A19" s="20">
        <f>Munkarend!A10</f>
        <v/>
      </c>
      <c r="B19" s="27">
        <f>Munkarend!J10</f>
        <v/>
      </c>
      <c r="C19" s="28">
        <f>Munkarend!M10</f>
        <v/>
      </c>
      <c r="E19" s="20" t="inlineStr">
        <is>
          <t>Adminisztrátor</t>
        </is>
      </c>
      <c r="F19" s="29">
        <f>COUNTIF(Munkarend!$B$4:$B$13,E19)</f>
        <v/>
      </c>
    </row>
    <row r="20">
      <c r="A20" s="22">
        <f>Munkarend!A11</f>
        <v/>
      </c>
      <c r="B20" s="30">
        <f>Munkarend!J11</f>
        <v/>
      </c>
      <c r="C20" s="31">
        <f>Munkarend!M11</f>
        <v/>
      </c>
      <c r="E20" s="22" t="inlineStr">
        <is>
          <t>Szakács</t>
        </is>
      </c>
      <c r="F20" s="32">
        <f>COUNTIF(Munkarend!$B$4:$B$13,E20)</f>
        <v/>
      </c>
    </row>
    <row r="21">
      <c r="A21" s="20">
        <f>Munkarend!A12</f>
        <v/>
      </c>
      <c r="B21" s="27">
        <f>Munkarend!J12</f>
        <v/>
      </c>
      <c r="C21" s="28">
        <f>Munkarend!M12</f>
        <v/>
      </c>
      <c r="E21" s="20" t="inlineStr">
        <is>
          <t>Pincér</t>
        </is>
      </c>
      <c r="F21" s="29">
        <f>COUNTIF(Munkarend!$B$4:$B$13,E21)</f>
        <v/>
      </c>
    </row>
    <row r="22">
      <c r="A22" s="22">
        <f>Munkarend!A13</f>
        <v/>
      </c>
      <c r="B22" s="30">
        <f>Munkarend!J13</f>
        <v/>
      </c>
      <c r="C22" s="31">
        <f>Munkarend!M13</f>
        <v/>
      </c>
      <c r="E22" s="22" t="inlineStr">
        <is>
          <t>Recepciós</t>
        </is>
      </c>
      <c r="F22" s="32">
        <f>COUNTIF(Munkarend!$B$4:$B$13,E22)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7"/>
  <sheetViews>
    <sheetView workbookViewId="0">
      <selection activeCell="A1" sqref="A1"/>
    </sheetView>
  </sheetViews>
  <sheetFormatPr baseColWidth="8" defaultRowHeight="15"/>
  <cols>
    <col width="28" customWidth="1" min="1" max="1"/>
    <col width="22" customWidth="1" min="2" max="2"/>
    <col width="22" customWidth="1" min="3" max="3"/>
    <col width="22" customWidth="1" min="4" max="4"/>
  </cols>
  <sheetData>
    <row r="1" ht="24" customHeight="1">
      <c r="A1" s="19" t="inlineStr">
        <is>
          <t>Útmutató a Beosztás Készítő Sablonhoz</t>
        </is>
      </c>
    </row>
    <row r="2"/>
    <row r="3">
      <c r="A3" s="3" t="inlineStr">
        <is>
          <t>Munkalap / Elem</t>
        </is>
      </c>
      <c r="B3" s="3" t="inlineStr">
        <is>
          <t>Leírás</t>
        </is>
      </c>
      <c r="C3" s="33" t="n"/>
      <c r="D3" s="34" t="n"/>
    </row>
    <row r="4" ht="30" customHeight="1">
      <c r="A4" s="35" t="inlineStr">
        <is>
          <t>Munkarend munkalap</t>
        </is>
      </c>
      <c r="B4" s="5" t="inlineStr">
        <is>
          <t>Itt vezetheti a heti beosztást. Minden sor egy alkalmazottat jelöl, az oszlopokban a napi ledolgozott óraszám adható meg (0 = szabadnap).</t>
        </is>
      </c>
      <c r="C4" s="33" t="n"/>
      <c r="D4" s="34" t="n"/>
    </row>
    <row r="5" ht="30" customHeight="1">
      <c r="A5" s="36" t="inlineStr">
        <is>
          <t>Munkakör oszlop</t>
        </is>
      </c>
      <c r="B5" s="12" t="inlineStr">
        <is>
          <t>A legördülő listából válassza ki az alkalmazott munkakörét (B oszlop). Ez alapján automatikusan kikeresi a hozzá tartozó óradíjat.</t>
        </is>
      </c>
      <c r="C5" s="33" t="n"/>
      <c r="D5" s="34" t="n"/>
    </row>
    <row r="6" ht="30" customHeight="1">
      <c r="A6" s="35" t="inlineStr">
        <is>
          <t>Napi óraszám cellák (C-I oszlop)</t>
        </is>
      </c>
      <c r="B6" s="5" t="inlineStr">
        <is>
          <t>Sárga háttérrel jelölt szerkeszthető mezők – ide írja be a napi ledolgozott órákat 0 és 12 között.</t>
        </is>
      </c>
      <c r="C6" s="33" t="n"/>
      <c r="D6" s="34" t="n"/>
    </row>
    <row r="7" ht="30" customHeight="1">
      <c r="A7" s="36" t="inlineStr">
        <is>
          <t>Heti óra összesen (J oszlop)</t>
        </is>
      </c>
      <c r="B7" s="12" t="inlineStr">
        <is>
          <t>Automatikus SUM képlet, mely összeadja a hét napjainak óraszámát.</t>
        </is>
      </c>
      <c r="C7" s="33" t="n"/>
      <c r="D7" s="34" t="n"/>
    </row>
    <row r="8" ht="30" customHeight="1">
      <c r="A8" s="35" t="inlineStr">
        <is>
          <t>Ledolgozott napok (K oszlop)</t>
        </is>
      </c>
      <c r="B8" s="5" t="inlineStr">
        <is>
          <t>COUNTIF képlet, mely megszámolja, hány napon dolgozott az alkalmazott.</t>
        </is>
      </c>
      <c r="C8" s="33" t="n"/>
      <c r="D8" s="34" t="n"/>
    </row>
    <row r="9" ht="30" customHeight="1">
      <c r="A9" s="36" t="inlineStr">
        <is>
          <t>Óradíj (L oszlop)</t>
        </is>
      </c>
      <c r="B9" s="12" t="inlineStr">
        <is>
          <t>VLOOKUP képlet, mely a jobb oldali (Q:R oszlop) óradíj-táblázatból automatikusan kikeresi a munkakörhöz tartozó órabért.</t>
        </is>
      </c>
      <c r="C9" s="33" t="n"/>
      <c r="D9" s="34" t="n"/>
    </row>
    <row r="10" ht="30" customHeight="1">
      <c r="A10" s="35" t="inlineStr">
        <is>
          <t>Heti bér (M oszlop)</t>
        </is>
      </c>
      <c r="B10" s="5" t="inlineStr">
        <is>
          <t>A heti óraszám és az óradíj szorzata (J*L képlet).</t>
        </is>
      </c>
      <c r="C10" s="33" t="n"/>
      <c r="D10" s="34" t="n"/>
    </row>
    <row r="11" ht="30" customHeight="1">
      <c r="A11" s="36" t="inlineStr">
        <is>
          <t>Túlóra (N oszlop)</t>
        </is>
      </c>
      <c r="B11" s="12" t="inlineStr">
        <is>
          <t>Ha a heti óraszám meghaladja a 40 órát, a különbözetet túlóraként jelzi, és piros színnel kiemeli.</t>
        </is>
      </c>
      <c r="C11" s="33" t="n"/>
      <c r="D11" s="34" t="n"/>
    </row>
    <row r="12" ht="30" customHeight="1">
      <c r="A12" s="35" t="inlineStr">
        <is>
          <t>Státusz (O oszlop)</t>
        </is>
      </c>
      <c r="B12" s="5" t="inlineStr">
        <is>
          <t>Automatikus jelzés: 'Túlóra!', 'Nincs beosztva' vagy 'Rendben' – feltételes formázással színezve.</t>
        </is>
      </c>
      <c r="C12" s="33" t="n"/>
      <c r="D12" s="34" t="n"/>
    </row>
    <row r="13" ht="30" customHeight="1">
      <c r="A13" s="36" t="inlineStr">
        <is>
          <t>Összesítő munkalap</t>
        </is>
      </c>
      <c r="B13" s="12" t="inlineStr">
        <is>
          <t>Vezetői kimutatás: létszám, teljes bérköltség, átlagos óraszám, legtöbbet dolgozó alkalmazott, túlórázók száma, valamint diagramok.</t>
        </is>
      </c>
      <c r="C13" s="33" t="n"/>
      <c r="D13" s="34" t="n"/>
    </row>
    <row r="14" ht="30" customHeight="1">
      <c r="A14" s="35" t="inlineStr">
        <is>
          <t>Diagramok</t>
        </is>
      </c>
      <c r="B14" s="5" t="inlineStr">
        <is>
          <t>Oszlopdiagram a heti béreket, kördiagram a munkakörök megoszlását szemlélteti a gyors áttekintéshez.</t>
        </is>
      </c>
      <c r="C14" s="33" t="n"/>
      <c r="D14" s="34" t="n"/>
    </row>
    <row r="15" ht="30" customHeight="1">
      <c r="A15" s="36" t="inlineStr">
        <is>
          <t>Óradíj-táblázat (Q:R oszlop)</t>
        </is>
      </c>
      <c r="B15" s="12" t="inlineStr">
        <is>
          <t>A Munkarend munkalapon jobbra található táblázat tartalmazza a munkakörönkénti óradíjakat – itt módosítható.</t>
        </is>
      </c>
      <c r="C15" s="33" t="n"/>
      <c r="D15" s="34" t="n"/>
    </row>
    <row r="16"/>
    <row r="17">
      <c r="A17" s="37" t="inlineStr">
        <is>
          <t>Megjegyzés:</t>
        </is>
      </c>
      <c r="B17" s="2" t="inlineStr">
        <is>
          <t>A táblázat kizárólag belső tervezésre szolgál, a tényleges bérszámfejtéshez kérje a NAV és a hatályos munkajogi előírások szerinti ellenőrzést.</t>
        </is>
      </c>
    </row>
  </sheetData>
  <mergeCells count="15">
    <mergeCell ref="A1:D1"/>
    <mergeCell ref="B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7:D1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2026-07-14T08:07:09Z</dcterms:created>
  <dcterms:modified xmlns:dcterms="http://purl.org/dc/terms/" xmlns:xsi="http://www.w3.org/2001/XMLSchema-instance" xsi:type="dcterms:W3CDTF">2026-07-14T08:07:09Z</dcterms:modified>
</cp:coreProperties>
</file>