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i tételek" sheetId="1" state="visible" r:id="rId1"/>
    <sheet xmlns:r="http://schemas.openxmlformats.org/officeDocument/2006/relationships" name="Egyeztetési összesítő" sheetId="2" state="visible" r:id="rId2"/>
    <sheet xmlns:r="http://schemas.openxmlformats.org/officeDocument/2006/relationships" name="Útmutató" sheetId="3" state="visible" r:id="rId3"/>
  </sheets>
  <definedNames>
    <definedName name="_xlnm._FilterDatabase" localSheetId="0" hidden="1">'Banki tételek'!$A$1:$P$11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,##0 &quot;Ft&quot;"/>
    <numFmt numFmtId="166" formatCode="0.0%"/>
  </numFmts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sz val="11"/>
    </font>
    <font>
      <b val="1"/>
      <color rgb="00FFFFFF"/>
      <sz val="14"/>
    </font>
    <font>
      <b val="1"/>
      <sz val="1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4" fillId="3" borderId="1" pivotButton="0" quotePrefix="0" xfId="0"/>
    <xf numFmtId="1" fontId="2" fillId="0" borderId="1" applyAlignment="1" pivotButton="0" quotePrefix="0" xfId="0">
      <alignment horizontal="right" vertical="center"/>
    </xf>
    <xf numFmtId="0" fontId="1" fillId="2" borderId="1" pivotButton="0" quotePrefix="0" xfId="0"/>
    <xf numFmtId="0" fontId="4" fillId="5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5" fontId="0" fillId="0" borderId="1" pivotButton="0" quotePrefix="0" xfId="0"/>
    <xf numFmtId="166" fontId="2" fillId="0" borderId="1" applyAlignment="1" pivotButton="0" quotePrefix="0" xfId="0">
      <alignment horizontal="right" vertical="center"/>
    </xf>
    <xf numFmtId="164" fontId="0" fillId="0" borderId="1" pivotButton="0" quotePrefix="0" xfId="0"/>
    <xf numFmtId="165" fontId="0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5" fontId="0" fillId="0" borderId="1" pivotButton="0" quotePrefix="0" xfId="0"/>
    <xf numFmtId="166" fontId="2" fillId="0" borderId="1" applyAlignment="1" pivotButton="0" quotePrefix="0" xfId="0">
      <alignment horizontal="right" vertical="center"/>
    </xf>
    <xf numFmtId="164" fontId="0" fillId="0" borderId="1" pivotButton="0" quotePrefix="0" xfId="0"/>
    <xf numFmtId="165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16A34A"/>
        <sz val="11"/>
      </font>
    </dxf>
    <dxf>
      <font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Egyeztetési státuszok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'Egyeztetési összesítő'!E3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'Egyeztetési összesítő'!$D$4:$D$7</f>
            </numRef>
          </cat>
          <val>
            <numRef>
              <f>'Egyeztetési összesítő'!$E$4:$E$7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Banki bevételek és kiadások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'Egyeztetési összesítő'!E10</f>
            </strRef>
          </tx>
          <spPr>
            <a:ln xmlns:a="http://schemas.openxmlformats.org/drawingml/2006/main">
              <a:prstDash val="solid"/>
            </a:ln>
          </spPr>
          <cat>
            <numRef>
              <f>'Egyeztetési összesítő'!$D$11:$D$12</f>
            </numRef>
          </cat>
          <val>
            <numRef>
              <f>'Egyeztetési összesítő'!$E$11:$E$12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Napi banki pénzmozgás</a:t>
            </a:r>
          </a:p>
        </rich>
      </tx>
    </title>
    <plotArea>
      <lineChart>
        <grouping val="standard"/>
        <ser>
          <idx val="0"/>
          <order val="0"/>
          <tx>
            <strRef>
              <f>'Egyeztetési összesítő'!E15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'Egyeztetési összesítő'!$D$16:$D$25</f>
            </numRef>
          </cat>
          <val>
            <numRef>
              <f>'Egyeztetési összesítő'!$E$16:$E$25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36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17" customWidth="1" min="4" max="4"/>
    <col width="30" customWidth="1" min="5" max="5"/>
    <col width="18" customWidth="1" min="6" max="6"/>
    <col width="15" customWidth="1" min="7" max="7"/>
    <col width="38" customWidth="1" min="8" max="8"/>
    <col width="14" customWidth="1" min="9" max="9"/>
    <col width="13" customWidth="1" min="10" max="10"/>
    <col width="10" customWidth="1" min="11" max="11"/>
    <col width="14" customWidth="1" min="12" max="12"/>
    <col width="18" customWidth="1" min="13" max="13"/>
    <col width="13" customWidth="1" min="14" max="14"/>
    <col width="22" customWidth="1" min="15" max="15"/>
    <col width="45" customWidth="1" min="16" max="16"/>
  </cols>
  <sheetData>
    <row r="1">
      <c r="A1" s="1" t="inlineStr">
        <is>
          <t>Tételazonosító</t>
        </is>
      </c>
      <c r="B1" s="1" t="inlineStr">
        <is>
          <t>Könyvelési dátum</t>
        </is>
      </c>
      <c r="C1" s="1" t="inlineStr">
        <is>
          <t>Értéknap</t>
        </is>
      </c>
      <c r="D1" s="1" t="inlineStr">
        <is>
          <t>Banki bizonylatszám</t>
        </is>
      </c>
      <c r="E1" s="1" t="inlineStr">
        <is>
          <t>Partner neve</t>
        </is>
      </c>
      <c r="F1" s="1" t="inlineStr">
        <is>
          <t>Partner típusa</t>
        </is>
      </c>
      <c r="G1" s="1" t="inlineStr">
        <is>
          <t>Város</t>
        </is>
      </c>
      <c r="H1" s="1" t="inlineStr">
        <is>
          <t>Közlemény</t>
        </is>
      </c>
      <c r="I1" s="1" t="inlineStr">
        <is>
          <t>Tranzakció típusa</t>
        </is>
      </c>
      <c r="J1" s="1" t="inlineStr">
        <is>
          <t>Összeg (Ft)</t>
        </is>
      </c>
      <c r="K1" s="1" t="inlineStr">
        <is>
          <t>Devizanem</t>
        </is>
      </c>
      <c r="L1" s="1" t="inlineStr">
        <is>
          <t>Könyvelési számla</t>
        </is>
      </c>
      <c r="M1" s="1" t="inlineStr">
        <is>
          <t>Könyvelési összeg (Ft)</t>
        </is>
      </c>
      <c r="N1" s="1" t="inlineStr">
        <is>
          <t>Eltérés (Ft)</t>
        </is>
      </c>
      <c r="O1" s="1" t="inlineStr">
        <is>
          <t>Egyeztetési státusz</t>
        </is>
      </c>
      <c r="P1" s="1" t="inlineStr">
        <is>
          <t>Megjegyzés</t>
        </is>
      </c>
    </row>
    <row r="2">
      <c r="A2" s="2" t="inlineStr">
        <is>
          <t>BT-2026-001</t>
        </is>
      </c>
      <c r="B2" s="25" t="n">
        <v>46175</v>
      </c>
      <c r="C2" s="25" t="n">
        <v>46175</v>
      </c>
      <c r="D2" s="4" t="inlineStr">
        <is>
          <t>BK-2026/0141</t>
        </is>
      </c>
      <c r="E2" s="4" t="inlineStr">
        <is>
          <t>Nagy Péter egyéni vállalkozó</t>
        </is>
      </c>
      <c r="F2" s="5" t="inlineStr">
        <is>
          <t>egyéni vállalkozó</t>
        </is>
      </c>
      <c r="G2" s="4" t="inlineStr">
        <is>
          <t>Budapest</t>
        </is>
      </c>
      <c r="H2" s="4" t="inlineStr">
        <is>
          <t>Bejövő számla kiegyenlítése - SZ-2026/018</t>
        </is>
      </c>
      <c r="I2" s="5" t="inlineStr">
        <is>
          <t>Bevétel</t>
        </is>
      </c>
      <c r="J2" s="26" t="n">
        <v>381000</v>
      </c>
      <c r="K2" s="5" t="inlineStr">
        <is>
          <t>HUF</t>
        </is>
      </c>
      <c r="L2" s="5" t="inlineStr">
        <is>
          <t>311</t>
        </is>
      </c>
      <c r="M2" s="26" t="n">
        <v>381000</v>
      </c>
      <c r="N2" s="27">
        <f>J2-M2</f>
        <v/>
      </c>
      <c r="O2" s="2">
        <f>IF(ABS(N2)&lt;1,"Egyező",IF(M2=0,"Könyvelésből hiányzik",IF(J2=0,"Bankból hiányzik","Eltérő összeg")))</f>
        <v/>
      </c>
      <c r="P2" s="4" t="inlineStr"/>
    </row>
    <row r="3">
      <c r="A3" s="8" t="inlineStr">
        <is>
          <t>BT-2026-002</t>
        </is>
      </c>
      <c r="B3" s="25" t="n">
        <v>46177</v>
      </c>
      <c r="C3" s="25" t="n">
        <v>46177</v>
      </c>
      <c r="D3" s="4" t="inlineStr">
        <is>
          <t>BK-2026/0158</t>
        </is>
      </c>
      <c r="E3" s="4" t="inlineStr">
        <is>
          <t>Kovács Anna Bt.</t>
        </is>
      </c>
      <c r="F3" s="5" t="inlineStr">
        <is>
          <t>Bt.</t>
        </is>
      </c>
      <c r="G3" s="4" t="inlineStr">
        <is>
          <t>Debrecen</t>
        </is>
      </c>
      <c r="H3" s="4" t="inlineStr">
        <is>
          <t>Bejövő számla kiegyenlítése - SZ-2026/021</t>
        </is>
      </c>
      <c r="I3" s="5" t="inlineStr">
        <is>
          <t>Bevétel</t>
        </is>
      </c>
      <c r="J3" s="26" t="n">
        <v>254000</v>
      </c>
      <c r="K3" s="5" t="inlineStr">
        <is>
          <t>HUF</t>
        </is>
      </c>
      <c r="L3" s="5" t="inlineStr">
        <is>
          <t>311</t>
        </is>
      </c>
      <c r="M3" s="26" t="n">
        <v>254000</v>
      </c>
      <c r="N3" s="28">
        <f>J3-M3</f>
        <v/>
      </c>
      <c r="O3" s="8">
        <f>IF(ABS(N3)&lt;1,"Egyező",IF(M3=0,"Könyvelésből hiányzik",IF(J3=0,"Bankból hiányzik","Eltérő összeg")))</f>
        <v/>
      </c>
      <c r="P3" s="4" t="inlineStr"/>
    </row>
    <row r="4">
      <c r="A4" s="2" t="inlineStr">
        <is>
          <t>BT-2026-003</t>
        </is>
      </c>
      <c r="B4" s="25" t="n">
        <v>46179</v>
      </c>
      <c r="C4" s="25" t="n">
        <v>46179</v>
      </c>
      <c r="D4" s="4" t="inlineStr">
        <is>
          <t>BK-2026/0162</t>
        </is>
      </c>
      <c r="E4" s="4" t="inlineStr">
        <is>
          <t>Szabó Gábor Kft.</t>
        </is>
      </c>
      <c r="F4" s="5" t="inlineStr">
        <is>
          <t>Kft.</t>
        </is>
      </c>
      <c r="G4" s="4" t="inlineStr">
        <is>
          <t>Szeged</t>
        </is>
      </c>
      <c r="H4" s="4" t="inlineStr">
        <is>
          <t>Banki díj - számlavezetés</t>
        </is>
      </c>
      <c r="I4" s="5" t="inlineStr">
        <is>
          <t>Kiadás</t>
        </is>
      </c>
      <c r="J4" s="26" t="n">
        <v>12700</v>
      </c>
      <c r="K4" s="5" t="inlineStr">
        <is>
          <t>HUF</t>
        </is>
      </c>
      <c r="L4" s="5" t="inlineStr">
        <is>
          <t>532</t>
        </is>
      </c>
      <c r="M4" s="26" t="n">
        <v>12700</v>
      </c>
      <c r="N4" s="27">
        <f>J4-M4</f>
        <v/>
      </c>
      <c r="O4" s="2">
        <f>IF(ABS(N4)&lt;1,"Egyező",IF(M4=0,"Könyvelésből hiányzik",IF(J4=0,"Bankból hiányzik","Eltérő összeg")))</f>
        <v/>
      </c>
      <c r="P4" s="4" t="inlineStr"/>
    </row>
    <row r="5">
      <c r="A5" s="8" t="inlineStr">
        <is>
          <t>BT-2026-004</t>
        </is>
      </c>
      <c r="B5" s="25" t="n">
        <v>46182</v>
      </c>
      <c r="C5" s="25" t="n">
        <v>46182</v>
      </c>
      <c r="D5" s="4" t="inlineStr">
        <is>
          <t>BK-2026/0171</t>
        </is>
      </c>
      <c r="E5" s="4" t="inlineStr">
        <is>
          <t>Tóth Erzsébet egyéni vállalkozó</t>
        </is>
      </c>
      <c r="F5" s="5" t="inlineStr">
        <is>
          <t>egyéni vállalkozó</t>
        </is>
      </c>
      <c r="G5" s="4" t="inlineStr">
        <is>
          <t>Miskolc</t>
        </is>
      </c>
      <c r="H5" s="4" t="inlineStr">
        <is>
          <t>Szolgáltatási díj június</t>
        </is>
      </c>
      <c r="I5" s="5" t="inlineStr">
        <is>
          <t>Kiadás</t>
        </is>
      </c>
      <c r="J5" s="26" t="n">
        <v>177800</v>
      </c>
      <c r="K5" s="5" t="inlineStr">
        <is>
          <t>HUF</t>
        </is>
      </c>
      <c r="L5" s="5" t="inlineStr">
        <is>
          <t>521</t>
        </is>
      </c>
      <c r="M5" s="26" t="n">
        <v>180000</v>
      </c>
      <c r="N5" s="28">
        <f>J5-M5</f>
        <v/>
      </c>
      <c r="O5" s="8">
        <f>IF(ABS(N5)&lt;1,"Egyező",IF(M5=0,"Könyvelésből hiányzik",IF(J5=0,"Bankból hiányzik","Eltérő összeg")))</f>
        <v/>
      </c>
      <c r="P5" s="4" t="inlineStr">
        <is>
          <t>Könyvelési eltérés - számla ellenőrzendő</t>
        </is>
      </c>
    </row>
    <row r="6">
      <c r="A6" s="2" t="inlineStr">
        <is>
          <t>BT-2026-005</t>
        </is>
      </c>
      <c r="B6" s="25" t="n">
        <v>46185</v>
      </c>
      <c r="C6" s="25" t="n">
        <v>46185</v>
      </c>
      <c r="D6" s="4" t="inlineStr">
        <is>
          <t>BK-2026/0185</t>
        </is>
      </c>
      <c r="E6" s="4" t="inlineStr">
        <is>
          <t>Horváth Zoltán Kft.</t>
        </is>
      </c>
      <c r="F6" s="5" t="inlineStr">
        <is>
          <t>Kft.</t>
        </is>
      </c>
      <c r="G6" s="4" t="inlineStr">
        <is>
          <t>Pécs</t>
        </is>
      </c>
      <c r="H6" s="4" t="inlineStr">
        <is>
          <t>Bejövő utalás - közlemény nélkül</t>
        </is>
      </c>
      <c r="I6" s="5" t="inlineStr">
        <is>
          <t>Bevétel</t>
        </is>
      </c>
      <c r="J6" s="26" t="n">
        <v>508000</v>
      </c>
      <c r="K6" s="5" t="inlineStr">
        <is>
          <t>HUF</t>
        </is>
      </c>
      <c r="L6" s="5" t="inlineStr">
        <is>
          <t>311</t>
        </is>
      </c>
      <c r="M6" s="26" t="n">
        <v>0</v>
      </c>
      <c r="N6" s="27">
        <f>J6-M6</f>
        <v/>
      </c>
      <c r="O6" s="2">
        <f>IF(ABS(N6)&lt;1,"Egyező",IF(M6=0,"Könyvelésből hiányzik",IF(J6=0,"Bankból hiányzik","Eltérő összeg")))</f>
        <v/>
      </c>
      <c r="P6" s="4" t="inlineStr">
        <is>
          <t>Könyvelésből hiányzik - partner azonosítása folyamatban</t>
        </is>
      </c>
    </row>
    <row r="7">
      <c r="A7" s="8" t="inlineStr">
        <is>
          <t>BT-2026-006</t>
        </is>
      </c>
      <c r="B7" s="25" t="n">
        <v>46189</v>
      </c>
      <c r="C7" s="25" t="n">
        <v>46189</v>
      </c>
      <c r="D7" s="4" t="inlineStr">
        <is>
          <t>BK-2026/0197</t>
        </is>
      </c>
      <c r="E7" s="4" t="inlineStr">
        <is>
          <t>Kiss Mária Bt.</t>
        </is>
      </c>
      <c r="F7" s="5" t="inlineStr">
        <is>
          <t>Bt.</t>
        </is>
      </c>
      <c r="G7" s="4" t="inlineStr">
        <is>
          <t>Győr</t>
        </is>
      </c>
      <c r="H7" s="4" t="inlineStr">
        <is>
          <t>Irodabérlet június</t>
        </is>
      </c>
      <c r="I7" s="5" t="inlineStr">
        <is>
          <t>Kiadás</t>
        </is>
      </c>
      <c r="J7" s="26" t="n">
        <v>228600</v>
      </c>
      <c r="K7" s="5" t="inlineStr">
        <is>
          <t>HUF</t>
        </is>
      </c>
      <c r="L7" s="5" t="inlineStr">
        <is>
          <t>522</t>
        </is>
      </c>
      <c r="M7" s="26" t="n">
        <v>228600</v>
      </c>
      <c r="N7" s="28">
        <f>J7-M7</f>
        <v/>
      </c>
      <c r="O7" s="8">
        <f>IF(ABS(N7)&lt;1,"Egyező",IF(M7=0,"Könyvelésből hiányzik",IF(J7=0,"Bankból hiányzik","Eltérő összeg")))</f>
        <v/>
      </c>
      <c r="P7" s="4" t="inlineStr"/>
    </row>
    <row r="8">
      <c r="A8" s="2" t="inlineStr">
        <is>
          <t>BT-2026-007</t>
        </is>
      </c>
      <c r="B8" s="25" t="n">
        <v>46191</v>
      </c>
      <c r="C8" s="25" t="n">
        <v>46191</v>
      </c>
      <c r="D8" s="4" t="inlineStr">
        <is>
          <t>BK-2026/0209</t>
        </is>
      </c>
      <c r="E8" s="4" t="inlineStr">
        <is>
          <t>Varga István Kft.</t>
        </is>
      </c>
      <c r="F8" s="5" t="inlineStr">
        <is>
          <t>Kft.</t>
        </is>
      </c>
      <c r="G8" s="4" t="inlineStr">
        <is>
          <t>Nyíregyháza</t>
        </is>
      </c>
      <c r="H8" s="4" t="inlineStr">
        <is>
          <t>Bejövő számla kiegyenlítése - SZ-2026/027</t>
        </is>
      </c>
      <c r="I8" s="5" t="inlineStr">
        <is>
          <t>Bevétel</t>
        </is>
      </c>
      <c r="J8" s="26" t="n">
        <v>762000</v>
      </c>
      <c r="K8" s="5" t="inlineStr">
        <is>
          <t>HUF</t>
        </is>
      </c>
      <c r="L8" s="5" t="inlineStr">
        <is>
          <t>311</t>
        </is>
      </c>
      <c r="M8" s="26" t="n">
        <v>762000</v>
      </c>
      <c r="N8" s="27">
        <f>J8-M8</f>
        <v/>
      </c>
      <c r="O8" s="2">
        <f>IF(ABS(N8)&lt;1,"Egyező",IF(M8=0,"Könyvelésből hiányzik",IF(J8=0,"Bankból hiányzik","Eltérő összeg")))</f>
        <v/>
      </c>
      <c r="P8" s="4" t="inlineStr"/>
    </row>
    <row r="9">
      <c r="A9" s="8" t="inlineStr">
        <is>
          <t>BT-2026-008</t>
        </is>
      </c>
      <c r="B9" s="25" t="n">
        <v>46195</v>
      </c>
      <c r="C9" s="25" t="n">
        <v>46195</v>
      </c>
      <c r="D9" s="4" t="inlineStr">
        <is>
          <t>BK-2026/0221</t>
        </is>
      </c>
      <c r="E9" s="4" t="inlineStr">
        <is>
          <t>Németh Judit egyéni vállalkozó</t>
        </is>
      </c>
      <c r="F9" s="5" t="inlineStr">
        <is>
          <t>egyéni vállalkozó</t>
        </is>
      </c>
      <c r="G9" s="4" t="inlineStr">
        <is>
          <t>Kecskemét</t>
        </is>
      </c>
      <c r="H9" s="4" t="inlineStr">
        <is>
          <t>Könyvelési szolgáltatás díja</t>
        </is>
      </c>
      <c r="I9" s="5" t="inlineStr">
        <is>
          <t>Kiadás</t>
        </is>
      </c>
      <c r="J9" s="26" t="n">
        <v>63500</v>
      </c>
      <c r="K9" s="5" t="inlineStr">
        <is>
          <t>HUF</t>
        </is>
      </c>
      <c r="L9" s="5" t="inlineStr">
        <is>
          <t>521</t>
        </is>
      </c>
      <c r="M9" s="26" t="n">
        <v>63500</v>
      </c>
      <c r="N9" s="28">
        <f>J9-M9</f>
        <v/>
      </c>
      <c r="O9" s="8">
        <f>IF(ABS(N9)&lt;1,"Egyező",IF(M9=0,"Könyvelésből hiányzik",IF(J9=0,"Bankból hiányzik","Eltérő összeg")))</f>
        <v/>
      </c>
      <c r="P9" s="4" t="inlineStr"/>
    </row>
    <row r="10">
      <c r="A10" s="2" t="inlineStr">
        <is>
          <t>BT-2026-009</t>
        </is>
      </c>
      <c r="B10" s="25" t="n">
        <v>46198</v>
      </c>
      <c r="C10" s="25" t="n">
        <v>46198</v>
      </c>
      <c r="D10" s="4" t="inlineStr">
        <is>
          <t>BK-2026/0234</t>
        </is>
      </c>
      <c r="E10" s="4" t="inlineStr">
        <is>
          <t>Farkas Tamás Kft.</t>
        </is>
      </c>
      <c r="F10" s="5" t="inlineStr">
        <is>
          <t>Kft.</t>
        </is>
      </c>
      <c r="G10" s="4" t="inlineStr">
        <is>
          <t>Székesfehérvár</t>
        </is>
      </c>
      <c r="H10" s="4" t="inlineStr">
        <is>
          <t>ÁFA-utalás 2026. II. negyedév</t>
        </is>
      </c>
      <c r="I10" s="5" t="inlineStr">
        <is>
          <t>Kiadás</t>
        </is>
      </c>
      <c r="J10" s="26" t="n">
        <v>320000</v>
      </c>
      <c r="K10" s="5" t="inlineStr">
        <is>
          <t>HUF</t>
        </is>
      </c>
      <c r="L10" s="5" t="inlineStr">
        <is>
          <t>466</t>
        </is>
      </c>
      <c r="M10" s="26" t="n">
        <v>320000</v>
      </c>
      <c r="N10" s="27">
        <f>J10-M10</f>
        <v/>
      </c>
      <c r="O10" s="2">
        <f>IF(ABS(N10)&lt;1,"Egyező",IF(M10=0,"Könyvelésből hiányzik",IF(J10=0,"Bankból hiányzik","Eltérő összeg")))</f>
        <v/>
      </c>
      <c r="P10" s="4" t="inlineStr">
        <is>
          <t>NAV számlára utalva</t>
        </is>
      </c>
    </row>
    <row r="11">
      <c r="A11" s="8" t="inlineStr">
        <is>
          <t>BT-2026-010</t>
        </is>
      </c>
      <c r="B11" s="25" t="n">
        <v>46203</v>
      </c>
      <c r="C11" s="25" t="n">
        <v>46203</v>
      </c>
      <c r="D11" s="4" t="inlineStr">
        <is>
          <t>BK-2026/0252</t>
        </is>
      </c>
      <c r="E11" s="4" t="inlineStr">
        <is>
          <t>Balogh Éva Bt.</t>
        </is>
      </c>
      <c r="F11" s="5" t="inlineStr">
        <is>
          <t>Bt.</t>
        </is>
      </c>
      <c r="G11" s="4" t="inlineStr">
        <is>
          <t>Szombathely</t>
        </is>
      </c>
      <c r="H11" s="4" t="inlineStr">
        <is>
          <t>Banki költség - havi jóváírás díja</t>
        </is>
      </c>
      <c r="I11" s="5" t="inlineStr">
        <is>
          <t>Kiadás</t>
        </is>
      </c>
      <c r="J11" s="26" t="n">
        <v>5080</v>
      </c>
      <c r="K11" s="5" t="inlineStr">
        <is>
          <t>HUF</t>
        </is>
      </c>
      <c r="L11" s="5" t="inlineStr">
        <is>
          <t>532</t>
        </is>
      </c>
      <c r="M11" s="26" t="n">
        <v>5080</v>
      </c>
      <c r="N11" s="28">
        <f>J11-M11</f>
        <v/>
      </c>
      <c r="O11" s="8">
        <f>IF(ABS(N11)&lt;1,"Egyező",IF(M11=0,"Könyvelésből hiányzik",IF(J11=0,"Bankból hiányzik","Eltérő összeg")))</f>
        <v/>
      </c>
      <c r="P11" s="4" t="inlineStr"/>
    </row>
  </sheetData>
  <autoFilter ref="A1:P11"/>
  <conditionalFormatting sqref="O2:O200">
    <cfRule type="expression" priority="1" dxfId="0" stopIfTrue="1">
      <formula>$O2="Egyező"</formula>
    </cfRule>
    <cfRule type="expression" priority="2" dxfId="1">
      <formula>$O2&lt;&gt;"Egyező"</formula>
    </cfRule>
  </conditionalFormatting>
  <conditionalFormatting sqref="N2:N200">
    <cfRule type="expression" priority="3" dxfId="1">
      <formula>ABS($N2)&gt;=1</formula>
    </cfRule>
  </conditionalFormatting>
  <dataValidations count="3">
    <dataValidation sqref="I2:I200" showErrorMessage="1" showInputMessage="1" allowBlank="1" type="list">
      <formula1>"Bevétel,Kiadás"</formula1>
    </dataValidation>
    <dataValidation sqref="K2:K200" showErrorMessage="1" showInputMessage="1" allowBlank="1" type="list">
      <formula1>"HUF,EUR"</formula1>
    </dataValidation>
    <dataValidation sqref="F2:F200" showErrorMessage="1" showInputMessage="1" allowBlank="1" type="list">
      <formula1>"Kft.,Bt.,egyéni vállalkozó,Magánszemély"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26" customWidth="1" min="4" max="4"/>
    <col width="14" customWidth="1" min="5" max="5"/>
  </cols>
  <sheetData>
    <row r="1">
      <c r="A1" s="10" t="inlineStr">
        <is>
          <t>Banki egyeztetési összesítő – 2026. június</t>
        </is>
      </c>
    </row>
    <row r="2"/>
    <row r="3">
      <c r="A3" s="12" t="inlineStr">
        <is>
          <t>Banki tételek száma</t>
        </is>
      </c>
      <c r="B3" s="13">
        <f>COUNTA('Banki tételek'!A2:A11)</f>
        <v/>
      </c>
      <c r="D3" s="14" t="inlineStr">
        <is>
          <t>Státusz</t>
        </is>
      </c>
      <c r="E3" s="14" t="inlineStr">
        <is>
          <t>Darabszám</t>
        </is>
      </c>
    </row>
    <row r="4">
      <c r="A4" s="15" t="inlineStr">
        <is>
          <t>Egyező tételek száma</t>
        </is>
      </c>
      <c r="B4" s="13">
        <f>COUNTIF('Banki tételek'!O2:O11,"Egyező")</f>
        <v/>
      </c>
      <c r="D4" s="16" t="inlineStr">
        <is>
          <t>Egyező</t>
        </is>
      </c>
      <c r="E4" s="17">
        <f>COUNTIF('Banki tételek'!O2:O11,D4)</f>
        <v/>
      </c>
    </row>
    <row r="5">
      <c r="A5" s="12" t="inlineStr">
        <is>
          <t>Eltérő tételek száma</t>
        </is>
      </c>
      <c r="B5" s="13">
        <f>COUNTIF('Banki tételek'!O2:O11,"Eltérő összeg")</f>
        <v/>
      </c>
      <c r="D5" s="16" t="inlineStr">
        <is>
          <t>Eltérő összeg</t>
        </is>
      </c>
      <c r="E5" s="17">
        <f>COUNTIF('Banki tételek'!O2:O11,D5)</f>
        <v/>
      </c>
    </row>
    <row r="6">
      <c r="A6" s="15" t="inlineStr">
        <is>
          <t>Hiányzó könyvelési tételek száma</t>
        </is>
      </c>
      <c r="B6" s="13">
        <f>COUNTIF('Banki tételek'!O2:O11,"Könyvelésből hiányzik")</f>
        <v/>
      </c>
      <c r="D6" s="16" t="inlineStr">
        <is>
          <t>Könyvelésből hiányzik</t>
        </is>
      </c>
      <c r="E6" s="17">
        <f>COUNTIF('Banki tételek'!O2:O11,D6)</f>
        <v/>
      </c>
    </row>
    <row r="7">
      <c r="A7" s="12" t="inlineStr">
        <is>
          <t>Hiányzó banki tételek száma</t>
        </is>
      </c>
      <c r="B7" s="13">
        <f>COUNTIF('Banki tételek'!O2:O11,"Bankból hiányzik")</f>
        <v/>
      </c>
      <c r="D7" s="16" t="inlineStr">
        <is>
          <t>Bankból hiányzik</t>
        </is>
      </c>
      <c r="E7" s="17">
        <f>COUNTIF('Banki tételek'!O2:O11,D7)</f>
        <v/>
      </c>
    </row>
    <row r="8">
      <c r="A8" s="15" t="inlineStr">
        <is>
          <t>Banki bevételek összesen</t>
        </is>
      </c>
      <c r="B8" s="29">
        <f>SUMIF('Banki tételek'!I2:I11,"Bevétel",'Banki tételek'!J2:J11)</f>
        <v/>
      </c>
    </row>
    <row r="9">
      <c r="A9" s="12" t="inlineStr">
        <is>
          <t>Banki kiadások összesen</t>
        </is>
      </c>
      <c r="B9" s="29">
        <f>SUMIF('Banki tételek'!I2:I11,"Kiadás",'Banki tételek'!J2:J11)</f>
        <v/>
      </c>
    </row>
    <row r="10">
      <c r="A10" s="15" t="inlineStr">
        <is>
          <t>Könyvelési összeg összesen</t>
        </is>
      </c>
      <c r="B10" s="29">
        <f>SUM('Banki tételek'!M2:M11)</f>
        <v/>
      </c>
      <c r="D10" s="14" t="inlineStr">
        <is>
          <t>Típus</t>
        </is>
      </c>
      <c r="E10" s="14" t="inlineStr">
        <is>
          <t>Összeg (Ft)</t>
        </is>
      </c>
    </row>
    <row r="11">
      <c r="A11" s="12" t="inlineStr">
        <is>
          <t>Összes eltérés</t>
        </is>
      </c>
      <c r="B11" s="29">
        <f>SUM('Banki tételek'!N2:N11)</f>
        <v/>
      </c>
      <c r="D11" s="16" t="inlineStr">
        <is>
          <t>Bevétel</t>
        </is>
      </c>
      <c r="E11" s="30">
        <f>SUMIF('Banki tételek'!I2:I11,"Bevétel",'Banki tételek'!J2:J11)</f>
        <v/>
      </c>
    </row>
    <row r="12">
      <c r="A12" s="15" t="inlineStr">
        <is>
          <t>Átlagos banki tétel</t>
        </is>
      </c>
      <c r="B12" s="29">
        <f>IFERROR(AVERAGE('Banki tételek'!J2:J11),0)</f>
        <v/>
      </c>
      <c r="D12" s="16" t="inlineStr">
        <is>
          <t>Kiadás</t>
        </is>
      </c>
      <c r="E12" s="30">
        <f>SUMIF('Banki tételek'!I2:I11,"Kiadás",'Banki tételek'!J2:J11)</f>
        <v/>
      </c>
    </row>
    <row r="13">
      <c r="A13" s="12" t="inlineStr">
        <is>
          <t>Egyezési arány</t>
        </is>
      </c>
      <c r="B13" s="31">
        <f>IF(B3=0,0,B4/B3)</f>
        <v/>
      </c>
    </row>
    <row r="14"/>
    <row r="15">
      <c r="D15" s="14" t="inlineStr">
        <is>
          <t>Dátum</t>
        </is>
      </c>
      <c r="E15" s="14" t="inlineStr">
        <is>
          <t>Napi banki mozgás (Ft)</t>
        </is>
      </c>
    </row>
    <row r="16">
      <c r="D16" s="32" t="n">
        <v>46175</v>
      </c>
      <c r="E16" s="33">
        <f>SUMIF('Banki tételek'!B2:B11,D16,'Banki tételek'!J2:J11)</f>
        <v/>
      </c>
    </row>
    <row r="17">
      <c r="D17" s="32" t="n">
        <v>46177</v>
      </c>
      <c r="E17" s="33">
        <f>SUMIF('Banki tételek'!B2:B11,D17,'Banki tételek'!J2:J11)</f>
        <v/>
      </c>
    </row>
    <row r="18">
      <c r="D18" s="32" t="n">
        <v>46179</v>
      </c>
      <c r="E18" s="33">
        <f>SUMIF('Banki tételek'!B2:B11,D18,'Banki tételek'!J2:J11)</f>
        <v/>
      </c>
    </row>
    <row r="19">
      <c r="D19" s="32" t="n">
        <v>46182</v>
      </c>
      <c r="E19" s="33">
        <f>SUMIF('Banki tételek'!B2:B11,D19,'Banki tételek'!J2:J11)</f>
        <v/>
      </c>
    </row>
    <row r="20">
      <c r="D20" s="32" t="n">
        <v>46185</v>
      </c>
      <c r="E20" s="33">
        <f>SUMIF('Banki tételek'!B2:B11,D20,'Banki tételek'!J2:J11)</f>
        <v/>
      </c>
    </row>
    <row r="21">
      <c r="D21" s="32" t="n">
        <v>46189</v>
      </c>
      <c r="E21" s="33">
        <f>SUMIF('Banki tételek'!B2:B11,D21,'Banki tételek'!J2:J11)</f>
        <v/>
      </c>
    </row>
    <row r="22">
      <c r="D22" s="32" t="n">
        <v>46191</v>
      </c>
      <c r="E22" s="33">
        <f>SUMIF('Banki tételek'!B2:B11,D22,'Banki tételek'!J2:J11)</f>
        <v/>
      </c>
    </row>
    <row r="23">
      <c r="D23" s="32" t="n">
        <v>46195</v>
      </c>
      <c r="E23" s="33">
        <f>SUMIF('Banki tételek'!B2:B11,D23,'Banki tételek'!J2:J11)</f>
        <v/>
      </c>
    </row>
    <row r="24">
      <c r="D24" s="32" t="n">
        <v>46198</v>
      </c>
      <c r="E24" s="33">
        <f>SUMIF('Banki tételek'!B2:B11,D24,'Banki tételek'!J2:J11)</f>
        <v/>
      </c>
    </row>
    <row r="25">
      <c r="D25" s="32" t="n">
        <v>46203</v>
      </c>
      <c r="E25" s="33">
        <f>SUMIF('Banki tételek'!B2:B11,D25,'Banki tételek'!J2:J11)</f>
        <v/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0" t="inlineStr">
        <is>
          <t>Útmutató – Banki egyeztetés Excel sablon</t>
        </is>
      </c>
    </row>
    <row r="2"/>
    <row r="3" ht="22" customHeight="1">
      <c r="A3" s="23" t="inlineStr">
        <is>
          <t>• A sárga hátterű cellák kézi adatbeviteli mezők – ide írja be a bankkivonat és a könyvelés adatait.</t>
        </is>
      </c>
    </row>
    <row r="4" ht="22" customHeight="1">
      <c r="A4" s="24" t="inlineStr">
        <is>
          <t>• A dátumformátum: ÉÉÉÉ.HH.NN., például 2026.06.16.</t>
        </is>
      </c>
    </row>
    <row r="5" ht="22" customHeight="1">
      <c r="A5" s="23" t="inlineStr">
        <is>
          <t>• Az összegek formátuma: 1 234 Ft (ezres tagolás szóközzel, Ft utótaggal).</t>
        </is>
      </c>
    </row>
    <row r="6" ht="22" customHeight="1">
      <c r="A6" s="24" t="inlineStr">
        <is>
          <t>• Az egyeztetés alapja a banki összeg (J oszlop) és a könyvelési összeg (M oszlop) összehasonlítása.</t>
        </is>
      </c>
    </row>
    <row r="7" ht="22" customHeight="1">
      <c r="A7" s="23" t="inlineStr">
        <is>
          <t>• Az Eltérés (N oszlop) és az Egyeztetési státusz (O oszlop) képlettel számított – ne írja felül.</t>
        </is>
      </c>
    </row>
    <row r="8" ht="22" customHeight="1">
      <c r="A8" s="24" t="inlineStr">
        <is>
          <t>• Státuszok: Egyező | Eltérő összeg | Könyvelésből hiányzik | Bankból hiányzik.</t>
        </is>
      </c>
    </row>
    <row r="9" ht="22" customHeight="1">
      <c r="A9" s="23" t="inlineStr">
        <is>
          <t>• Eltérés esetén ellenőrizendő: számlaszám, közlemény, ÁFA-kezelés (27% / 5% / 18%), partner és könyvelési számla.</t>
        </is>
      </c>
    </row>
    <row r="10" ht="22" customHeight="1">
      <c r="A10" s="24" t="inlineStr">
        <is>
          <t>• A lenyíló listák segítik az egységes rögzítést: tranzakció típusa, devizanem, partner típusa.</t>
        </is>
      </c>
    </row>
    <row r="11" ht="22" customHeight="1">
      <c r="A11" s="23" t="inlineStr">
        <is>
          <t>• Az Egyeztetési összesítő lap automatikusan frissül, és diagramokkal mutatja a státuszok, pénzmozgások megoszlását.</t>
        </is>
      </c>
    </row>
    <row r="12" ht="22" customHeight="1">
      <c r="A12" s="24" t="inlineStr">
        <is>
          <t>• Banki adatok kezelésekor tartsa szem előtt a GDPR és az NAIH iránymutatásait (adattovábbítás, hozzáférés-szabályozás).</t>
        </is>
      </c>
    </row>
    <row r="13" ht="22" customHeight="1">
      <c r="A13" s="23" t="inlineStr">
        <is>
          <t>• A sablon támaszt nyújt, de nem helyettesíti a könyvelői, NAV- vagy banki ellenőrzést.</t>
        </is>
      </c>
    </row>
    <row r="14" ht="22" customHeight="1">
      <c r="A14" s="24" t="inlineStr">
        <is>
          <t>• Új tételek rögzítésekor másolja le a képleteket az N és O oszlopban az új sorokra.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2026-08-01T05:07:46Z</dcterms:created>
  <dcterms:modified xmlns:dcterms="http://purl.org/dc/terms/" xmlns:xsi="http://www.w3.org/2001/XMLSchema-instance" xsi:type="dcterms:W3CDTF">2026-08-01T05:07:46Z</dcterms:modified>
</cp:coreProperties>
</file>