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Árajánlatok" sheetId="1" state="visible" r:id="rId1"/>
    <sheet xmlns:r="http://schemas.openxmlformats.org/officeDocument/2006/relationships" name="Ügyfelek" sheetId="2" state="visible" r:id="rId2"/>
    <sheet xmlns:r="http://schemas.openxmlformats.org/officeDocument/2006/relationships" name="Összesítő" sheetId="3" state="visible" r:id="rId3"/>
    <sheet xmlns:r="http://schemas.openxmlformats.org/officeDocument/2006/relationships" name="Útmutató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.MM.DD."/>
    <numFmt numFmtId="165" formatCode="# ##0 &quot;Ft&quot;"/>
  </numFmts>
  <fonts count="14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b val="1"/>
      <sz val="11"/>
    </font>
    <font>
      <b val="1"/>
    </font>
    <font>
      <b val="1"/>
      <color rgb="0016A34A"/>
    </font>
    <font>
      <b val="1"/>
      <color rgb="00FFFFFF"/>
    </font>
    <font>
      <name val="Calibri"/>
      <b val="1"/>
      <color rgb="00FFFFFF"/>
      <sz val="16"/>
    </font>
    <font>
      <name val="Calibri"/>
      <b val="1"/>
      <color rgb="00FFFFFF"/>
      <sz val="12"/>
    </font>
    <font>
      <name val="Calibri"/>
      <b val="1"/>
      <sz val="11"/>
    </font>
    <font>
      <name val="Calibri"/>
      <b val="1"/>
    </font>
    <font>
      <name val="Calibri"/>
      <b val="1"/>
      <color rgb="0016A34A"/>
    </font>
    <font>
      <name val="Calibri"/>
      <b val="1"/>
      <color rgb="00DC2626"/>
    </font>
    <font>
      <name val="Calibri"/>
      <b val="1"/>
      <color rgb="00FFFFFF"/>
      <sz val="14"/>
    </font>
    <font>
      <name val="Calibri"/>
      <sz val="10"/>
    </font>
  </fonts>
  <fills count="7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FFF"/>
      </patternFill>
    </fill>
    <fill>
      <patternFill patternType="solid">
        <fgColor rgb="00C8102E"/>
      </patternFill>
    </fill>
    <fill>
      <patternFill patternType="solid">
        <fgColor rgb="00FFFBEB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3" borderId="1" applyAlignment="1" pivotButton="0" quotePrefix="0" xfId="0">
      <alignment horizontal="center" vertical="center"/>
    </xf>
    <xf numFmtId="164" fontId="0" fillId="3" borderId="1" applyAlignment="1" pivotButton="0" quotePrefix="0" xfId="0">
      <alignment horizontal="center" vertical="center"/>
    </xf>
    <xf numFmtId="0" fontId="0" fillId="3" borderId="1" applyAlignment="1" pivotButton="0" quotePrefix="0" xfId="0">
      <alignment horizontal="left" vertical="center" wrapText="1"/>
    </xf>
    <xf numFmtId="165" fontId="0" fillId="3" borderId="1" applyAlignment="1" pivotButton="0" quotePrefix="0" xfId="0">
      <alignment horizontal="right" vertical="center"/>
    </xf>
    <xf numFmtId="10" fontId="0" fillId="3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center" vertical="center"/>
    </xf>
    <xf numFmtId="164" fontId="0" fillId="4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left" vertical="center" wrapText="1"/>
    </xf>
    <xf numFmtId="165" fontId="0" fillId="4" borderId="1" applyAlignment="1" pivotButton="0" quotePrefix="0" xfId="0">
      <alignment horizontal="right" vertical="center"/>
    </xf>
    <xf numFmtId="10" fontId="0" fillId="4" borderId="1" applyAlignment="1" pivotButton="0" quotePrefix="0" xfId="0">
      <alignment horizontal="center" vertical="center"/>
    </xf>
    <xf numFmtId="0" fontId="5" fillId="2" borderId="1" pivotButton="0" quotePrefix="0" xfId="0"/>
    <xf numFmtId="0" fontId="5" fillId="2" borderId="1" applyAlignment="1" pivotButton="0" quotePrefix="0" xfId="0">
      <alignment horizontal="right" vertical="center"/>
    </xf>
    <xf numFmtId="165" fontId="5" fillId="2" borderId="1" pivotButton="0" quotePrefix="0" xfId="0"/>
    <xf numFmtId="165" fontId="4" fillId="2" borderId="1" pivotButton="0" quotePrefix="0" xfId="0"/>
    <xf numFmtId="0" fontId="0" fillId="3" borderId="1" applyAlignment="1" pivotButton="0" quotePrefix="0" xfId="0">
      <alignment horizontal="left" vertical="center"/>
    </xf>
    <xf numFmtId="0" fontId="0" fillId="3" borderId="1" pivotButton="0" quotePrefix="0" xfId="0"/>
    <xf numFmtId="0" fontId="0" fillId="4" borderId="1" applyAlignment="1" pivotButton="0" quotePrefix="0" xfId="0">
      <alignment horizontal="left" vertical="center"/>
    </xf>
    <xf numFmtId="0" fontId="0" fillId="4" borderId="1" pivotButton="0" quotePrefix="0" xfId="0"/>
    <xf numFmtId="0" fontId="6" fillId="2" borderId="0" applyAlignment="1" pivotButton="0" quotePrefix="0" xfId="0">
      <alignment horizontal="center" vertical="center"/>
    </xf>
    <xf numFmtId="0" fontId="7" fillId="5" borderId="0" applyAlignment="1" pivotButton="0" quotePrefix="0" xfId="0">
      <alignment horizontal="center" vertical="center"/>
    </xf>
    <xf numFmtId="0" fontId="8" fillId="3" borderId="1" applyAlignment="1" pivotButton="0" quotePrefix="0" xfId="0">
      <alignment horizontal="left" vertical="center"/>
    </xf>
    <xf numFmtId="0" fontId="9" fillId="6" borderId="1" applyAlignment="1" pivotButton="0" quotePrefix="0" xfId="0">
      <alignment horizontal="right" vertical="center"/>
    </xf>
    <xf numFmtId="0" fontId="8" fillId="4" borderId="1" applyAlignment="1" pivotButton="0" quotePrefix="0" xfId="0">
      <alignment horizontal="left" vertical="center"/>
    </xf>
    <xf numFmtId="165" fontId="10" fillId="6" borderId="1" applyAlignment="1" pivotButton="0" quotePrefix="0" xfId="0">
      <alignment horizontal="right" vertical="center"/>
    </xf>
    <xf numFmtId="165" fontId="9" fillId="6" borderId="1" applyAlignment="1" pivotButton="0" quotePrefix="0" xfId="0">
      <alignment horizontal="right" vertical="center"/>
    </xf>
    <xf numFmtId="10" fontId="9" fillId="6" borderId="1" applyAlignment="1" pivotButton="0" quotePrefix="0" xfId="0">
      <alignment horizontal="right" vertical="center"/>
    </xf>
    <xf numFmtId="0" fontId="11" fillId="6" borderId="1" applyAlignment="1" pivotButton="0" quotePrefix="0" xfId="0">
      <alignment horizontal="right" vertical="center"/>
    </xf>
    <xf numFmtId="0" fontId="3" fillId="4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/>
    </xf>
    <xf numFmtId="0" fontId="12" fillId="2" borderId="0" applyAlignment="1" pivotButton="0" quotePrefix="0" xfId="0">
      <alignment horizontal="center" vertical="center"/>
    </xf>
    <xf numFmtId="0" fontId="1" fillId="2" borderId="1" applyAlignment="1" pivotButton="0" quotePrefix="0" xfId="0">
      <alignment horizontal="left" vertical="center" wrapText="1"/>
    </xf>
    <xf numFmtId="0" fontId="13" fillId="4" borderId="1" applyAlignment="1" pivotButton="0" quotePrefix="0" xfId="0">
      <alignment horizontal="left" vertical="center" wrapText="1"/>
    </xf>
    <xf numFmtId="0" fontId="13" fillId="3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3">
    <dxf>
      <fill>
        <patternFill patternType="solid">
          <fgColor rgb="00FEE2E2"/>
        </patternFill>
      </fill>
    </dxf>
    <dxf>
      <fill>
        <patternFill patternType="solid">
          <fgColor rgb="00DCFCE7"/>
        </patternFill>
      </fill>
    </dxf>
    <dxf>
      <fill>
        <patternFill patternType="solid">
          <fgColor rgb="00FEFCE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Ajánlatok bruttó értéke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'Összesítő'!E16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'Összesítő'!$D$17:$D$26</f>
            </numRef>
          </cat>
          <val>
            <numRef>
              <f>'Összesítő'!$E$17:$E$26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Ajánlat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Bruttó érték (Ft)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Ajánlatok státusz megoszlása</a:t>
            </a:r>
          </a:p>
        </rich>
      </tx>
    </title>
    <plotArea>
      <pieChart>
        <varyColors val="1"/>
        <ser>
          <idx val="0"/>
          <order val="0"/>
          <tx>
            <strRef>
              <f>'Összesítő'!B16</f>
            </strRef>
          </tx>
          <spPr>
            <a:ln xmlns:a="http://schemas.openxmlformats.org/drawingml/2006/main">
              <a:prstDash val="solid"/>
            </a:ln>
          </spPr>
          <cat>
            <numRef>
              <f>'Összesítő'!$A$17:$A$20</f>
            </numRef>
          </cat>
          <val>
            <numRef>
              <f>'Összesítő'!$B$17:$B$20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Havi nettó ajánlatérték trend</a:t>
            </a:r>
          </a:p>
        </rich>
      </tx>
    </title>
    <plotArea>
      <lineChart>
        <grouping val="standard"/>
        <ser>
          <idx val="0"/>
          <order val="0"/>
          <tx>
            <strRef>
              <f>'Összesítő'!H16</f>
            </strRef>
          </tx>
          <spPr>
            <a:ln xmlns:a="http://schemas.openxmlformats.org/drawingml/2006/main" w="25000">
              <a:solidFill>
                <a:srgbClr val="C8102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'Összesítő'!$G$17:$G$21</f>
            </numRef>
          </cat>
          <val>
            <numRef>
              <f>'Összesítő'!$H$17:$H$21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Hónap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Nettó érték (Ft)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27</row>
      <rowOff>0</rowOff>
    </from>
    <ext cx="648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9</col>
      <colOff>0</colOff>
      <row>27</row>
      <rowOff>0</rowOff>
    </from>
    <ext cx="5040000" cy="43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46</row>
      <rowOff>0</rowOff>
    </from>
    <ext cx="6480000" cy="432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6" customWidth="1" min="2" max="2"/>
    <col width="16" customWidth="1" min="3" max="3"/>
    <col width="22" customWidth="1" min="4" max="4"/>
    <col width="14" customWidth="1" min="5" max="5"/>
    <col width="18" customWidth="1" min="6" max="6"/>
    <col width="16" customWidth="1" min="7" max="7"/>
    <col width="16" customWidth="1" min="8" max="8"/>
    <col width="30" customWidth="1" min="9" max="9"/>
    <col width="10" customWidth="1" min="10" max="10"/>
    <col width="8" customWidth="1" min="11" max="11"/>
    <col width="16" customWidth="1" min="12" max="12"/>
    <col width="15" customWidth="1" min="13" max="13"/>
    <col width="10" customWidth="1" min="14" max="14"/>
    <col width="14" customWidth="1" min="15" max="15"/>
    <col width="14" customWidth="1" min="16" max="16"/>
    <col width="12" customWidth="1" min="17" max="17"/>
    <col width="14" customWidth="1" min="18" max="18"/>
    <col width="14" customWidth="1" min="19" max="19"/>
    <col width="12" customWidth="1" min="20" max="20"/>
    <col width="30" customWidth="1" min="21" max="21"/>
  </cols>
  <sheetData>
    <row r="1" ht="30" customHeight="1">
      <c r="A1" s="1" t="inlineStr">
        <is>
          <t>Ajánlat azon.</t>
        </is>
      </c>
      <c r="B1" s="1" t="inlineStr">
        <is>
          <t>Kiállítás dátuma</t>
        </is>
      </c>
      <c r="C1" s="1" t="inlineStr">
        <is>
          <t>Érvényesség vége</t>
        </is>
      </c>
      <c r="D1" s="1" t="inlineStr">
        <is>
          <t>Ügyfél neve</t>
        </is>
      </c>
      <c r="E1" s="1" t="inlineStr">
        <is>
          <t>Ügyfél típus</t>
        </is>
      </c>
      <c r="F1" s="1" t="inlineStr">
        <is>
          <t>Cégforma</t>
        </is>
      </c>
      <c r="G1" s="1" t="inlineStr">
        <is>
          <t>Adószám</t>
        </is>
      </c>
      <c r="H1" s="1" t="inlineStr">
        <is>
          <t>Város</t>
        </is>
      </c>
      <c r="I1" s="1" t="inlineStr">
        <is>
          <t>Megnevezés</t>
        </is>
      </c>
      <c r="J1" s="1" t="inlineStr">
        <is>
          <t>Mennyiség</t>
        </is>
      </c>
      <c r="K1" s="1" t="inlineStr">
        <is>
          <t>Egység</t>
        </is>
      </c>
      <c r="L1" s="1" t="inlineStr">
        <is>
          <t>Egységár (nettó)</t>
        </is>
      </c>
      <c r="M1" s="1" t="inlineStr">
        <is>
          <t>Nettó érték</t>
        </is>
      </c>
      <c r="N1" s="1" t="inlineStr">
        <is>
          <t>ÁFA kulcs</t>
        </is>
      </c>
      <c r="O1" s="1" t="inlineStr">
        <is>
          <t>ÁFA összege</t>
        </is>
      </c>
      <c r="P1" s="1" t="inlineStr">
        <is>
          <t>Bruttó érték</t>
        </is>
      </c>
      <c r="Q1" s="1" t="inlineStr">
        <is>
          <t>Kedvezmény %</t>
        </is>
      </c>
      <c r="R1" s="1" t="inlineStr">
        <is>
          <t>Kedvezmény Ft</t>
        </is>
      </c>
      <c r="S1" s="1" t="inlineStr">
        <is>
          <t>Végösszeg</t>
        </is>
      </c>
      <c r="T1" s="1" t="inlineStr">
        <is>
          <t>Státusz</t>
        </is>
      </c>
      <c r="U1" s="1" t="inlineStr">
        <is>
          <t>Megjegyzés</t>
        </is>
      </c>
    </row>
    <row r="2">
      <c r="A2" s="2" t="inlineStr">
        <is>
          <t>AJ-2026-001</t>
        </is>
      </c>
      <c r="B2" s="3" t="inlineStr">
        <is>
          <t>2026.01.10.</t>
        </is>
      </c>
      <c r="C2" s="3" t="inlineStr">
        <is>
          <t>2026.02.10.</t>
        </is>
      </c>
      <c r="D2" s="2" t="inlineStr">
        <is>
          <t>TechSoft Kft.</t>
        </is>
      </c>
      <c r="E2" s="2" t="inlineStr">
        <is>
          <t>Vállalat</t>
        </is>
      </c>
      <c r="F2" s="2" t="inlineStr">
        <is>
          <t>Kft.</t>
        </is>
      </c>
      <c r="G2" s="2" t="inlineStr">
        <is>
          <t>12345678-2-41</t>
        </is>
      </c>
      <c r="H2" s="2" t="inlineStr">
        <is>
          <t>Budapest</t>
        </is>
      </c>
      <c r="I2" s="4" t="inlineStr">
        <is>
          <t>Weboldal készítés</t>
        </is>
      </c>
      <c r="J2" s="2" t="n">
        <v>1</v>
      </c>
      <c r="K2" s="2" t="inlineStr">
        <is>
          <t>db</t>
        </is>
      </c>
      <c r="L2" s="5" t="n">
        <v>450000</v>
      </c>
      <c r="M2" s="5">
        <f>J2*L2</f>
        <v/>
      </c>
      <c r="N2" s="2" t="n">
        <v>0.27</v>
      </c>
      <c r="O2" s="5">
        <f>M2*N2</f>
        <v/>
      </c>
      <c r="P2" s="5">
        <f>M2+O2</f>
        <v/>
      </c>
      <c r="Q2" s="6" t="n">
        <v>0.05</v>
      </c>
      <c r="R2" s="5">
        <f>P2*Q2</f>
        <v/>
      </c>
      <c r="S2" s="5">
        <f>P2-R2</f>
        <v/>
      </c>
      <c r="T2" s="2" t="inlineStr">
        <is>
          <t>Lejárt</t>
        </is>
      </c>
      <c r="U2" s="4" t="inlineStr">
        <is>
          <t>Sürgős projekt</t>
        </is>
      </c>
    </row>
    <row r="3">
      <c r="A3" s="7" t="inlineStr">
        <is>
          <t>AJ-2026-002</t>
        </is>
      </c>
      <c r="B3" s="8" t="inlineStr">
        <is>
          <t>2026.01.20.</t>
        </is>
      </c>
      <c r="C3" s="8" t="inlineStr">
        <is>
          <t>2026.02.20.</t>
        </is>
      </c>
      <c r="D3" s="7" t="inlineStr">
        <is>
          <t>Kovács Anna e.v.</t>
        </is>
      </c>
      <c r="E3" s="7" t="inlineStr">
        <is>
          <t>Magánszemély</t>
        </is>
      </c>
      <c r="F3" s="7" t="inlineStr">
        <is>
          <t>egyéni vállalkozó</t>
        </is>
      </c>
      <c r="G3" s="7" t="inlineStr">
        <is>
          <t>87654321-1-05</t>
        </is>
      </c>
      <c r="H3" s="7" t="inlineStr">
        <is>
          <t>Debrecen</t>
        </is>
      </c>
      <c r="I3" s="9" t="inlineStr">
        <is>
          <t>Grafikai tervezés</t>
        </is>
      </c>
      <c r="J3" s="7" t="n">
        <v>3</v>
      </c>
      <c r="K3" s="7" t="inlineStr">
        <is>
          <t>óra</t>
        </is>
      </c>
      <c r="L3" s="10" t="n">
        <v>45000</v>
      </c>
      <c r="M3" s="10">
        <f>J3*L3</f>
        <v/>
      </c>
      <c r="N3" s="7" t="n">
        <v>0.27</v>
      </c>
      <c r="O3" s="10">
        <f>M3*N3</f>
        <v/>
      </c>
      <c r="P3" s="10">
        <f>M3+O3</f>
        <v/>
      </c>
      <c r="Q3" s="11" t="n">
        <v>0</v>
      </c>
      <c r="R3" s="10">
        <f>P3*Q3</f>
        <v/>
      </c>
      <c r="S3" s="10">
        <f>P3-R3</f>
        <v/>
      </c>
      <c r="T3" s="7" t="inlineStr">
        <is>
          <t>Elfogadva</t>
        </is>
      </c>
      <c r="U3" s="9" t="inlineStr">
        <is>
          <t>Logó és arculat</t>
        </is>
      </c>
    </row>
    <row r="4">
      <c r="A4" s="2" t="inlineStr">
        <is>
          <t>AJ-2026-003</t>
        </is>
      </c>
      <c r="B4" s="3" t="inlineStr">
        <is>
          <t>2026.02.03.</t>
        </is>
      </c>
      <c r="C4" s="3" t="inlineStr">
        <is>
          <t>2026.03.03.</t>
        </is>
      </c>
      <c r="D4" s="2" t="inlineStr">
        <is>
          <t>Napfény Bt.</t>
        </is>
      </c>
      <c r="E4" s="2" t="inlineStr">
        <is>
          <t>Vállalat</t>
        </is>
      </c>
      <c r="F4" s="2" t="inlineStr">
        <is>
          <t>Bt.</t>
        </is>
      </c>
      <c r="G4" s="2" t="inlineStr">
        <is>
          <t>11223344-2-06</t>
        </is>
      </c>
      <c r="H4" s="2" t="inlineStr">
        <is>
          <t>Szeged</t>
        </is>
      </c>
      <c r="I4" s="4" t="inlineStr">
        <is>
          <t>Karbantartás</t>
        </is>
      </c>
      <c r="J4" s="2" t="n">
        <v>12</v>
      </c>
      <c r="K4" s="2" t="inlineStr">
        <is>
          <t>hónap</t>
        </is>
      </c>
      <c r="L4" s="5" t="n">
        <v>85000</v>
      </c>
      <c r="M4" s="5">
        <f>J4*L4</f>
        <v/>
      </c>
      <c r="N4" s="2" t="n">
        <v>0.27</v>
      </c>
      <c r="O4" s="5">
        <f>M4*N4</f>
        <v/>
      </c>
      <c r="P4" s="5">
        <f>M4+O4</f>
        <v/>
      </c>
      <c r="Q4" s="6" t="n">
        <v>0.1</v>
      </c>
      <c r="R4" s="5">
        <f>P4*Q4</f>
        <v/>
      </c>
      <c r="S4" s="5">
        <f>P4-R4</f>
        <v/>
      </c>
      <c r="T4" s="2" t="inlineStr">
        <is>
          <t>Elfogadva</t>
        </is>
      </c>
      <c r="U4" s="4" t="inlineStr">
        <is>
          <t>Éves szerződés</t>
        </is>
      </c>
    </row>
    <row r="5">
      <c r="A5" s="7" t="inlineStr">
        <is>
          <t>AJ-2026-004</t>
        </is>
      </c>
      <c r="B5" s="8" t="inlineStr">
        <is>
          <t>2026.02.15.</t>
        </is>
      </c>
      <c r="C5" s="8" t="inlineStr">
        <is>
          <t>2026.03.15.</t>
        </is>
      </c>
      <c r="D5" s="7" t="inlineStr">
        <is>
          <t>Horizont Kft.</t>
        </is>
      </c>
      <c r="E5" s="7" t="inlineStr">
        <is>
          <t>Vállalat</t>
        </is>
      </c>
      <c r="F5" s="7" t="inlineStr">
        <is>
          <t>Kft.</t>
        </is>
      </c>
      <c r="G5" s="7" t="inlineStr">
        <is>
          <t>55667788-2-05</t>
        </is>
      </c>
      <c r="H5" s="7" t="inlineStr">
        <is>
          <t>Miskolc</t>
        </is>
      </c>
      <c r="I5" s="9" t="inlineStr">
        <is>
          <t>Marketing tanácsadás</t>
        </is>
      </c>
      <c r="J5" s="7" t="n">
        <v>5</v>
      </c>
      <c r="K5" s="7" t="inlineStr">
        <is>
          <t>nap</t>
        </is>
      </c>
      <c r="L5" s="10" t="n">
        <v>120000</v>
      </c>
      <c r="M5" s="10">
        <f>J5*L5</f>
        <v/>
      </c>
      <c r="N5" s="7" t="n">
        <v>0.27</v>
      </c>
      <c r="O5" s="10">
        <f>M5*N5</f>
        <v/>
      </c>
      <c r="P5" s="10">
        <f>M5+O5</f>
        <v/>
      </c>
      <c r="Q5" s="11" t="n">
        <v>0</v>
      </c>
      <c r="R5" s="10">
        <f>P5*Q5</f>
        <v/>
      </c>
      <c r="S5" s="10">
        <f>P5-R5</f>
        <v/>
      </c>
      <c r="T5" s="7" t="inlineStr">
        <is>
          <t>Érvényes</t>
        </is>
      </c>
      <c r="U5" s="9" t="inlineStr"/>
    </row>
    <row r="6">
      <c r="A6" s="2" t="inlineStr">
        <is>
          <t>AJ-2026-005</t>
        </is>
      </c>
      <c r="B6" s="3" t="inlineStr">
        <is>
          <t>2026.03.01.</t>
        </is>
      </c>
      <c r="C6" s="3" t="inlineStr">
        <is>
          <t>2026.04.01.</t>
        </is>
      </c>
      <c r="D6" s="2" t="inlineStr">
        <is>
          <t>Szabó Gábor e.v.</t>
        </is>
      </c>
      <c r="E6" s="2" t="inlineStr">
        <is>
          <t>Magánszemély</t>
        </is>
      </c>
      <c r="F6" s="2" t="inlineStr">
        <is>
          <t>egyéni vállalkozó</t>
        </is>
      </c>
      <c r="G6" s="2" t="inlineStr">
        <is>
          <t>99887766-1-04</t>
        </is>
      </c>
      <c r="H6" s="2" t="inlineStr">
        <is>
          <t>Pécs</t>
        </is>
      </c>
      <c r="I6" s="4" t="inlineStr">
        <is>
          <t>E-számla bevezetés</t>
        </is>
      </c>
      <c r="J6" s="2" t="n">
        <v>1</v>
      </c>
      <c r="K6" s="2" t="inlineStr">
        <is>
          <t>db</t>
        </is>
      </c>
      <c r="L6" s="5" t="n">
        <v>250000</v>
      </c>
      <c r="M6" s="5">
        <f>J6*L6</f>
        <v/>
      </c>
      <c r="N6" s="2" t="n">
        <v>0.27</v>
      </c>
      <c r="O6" s="5">
        <f>M6*N6</f>
        <v/>
      </c>
      <c r="P6" s="5">
        <f>M6+O6</f>
        <v/>
      </c>
      <c r="Q6" s="6" t="n">
        <v>0.15</v>
      </c>
      <c r="R6" s="5">
        <f>P6*Q6</f>
        <v/>
      </c>
      <c r="S6" s="5">
        <f>P6-R6</f>
        <v/>
      </c>
      <c r="T6" s="2" t="inlineStr">
        <is>
          <t>Elutasítva</t>
        </is>
      </c>
      <c r="U6" s="4" t="inlineStr">
        <is>
          <t>NAV interfész</t>
        </is>
      </c>
    </row>
    <row r="7">
      <c r="A7" s="7" t="inlineStr">
        <is>
          <t>AJ-2026-006</t>
        </is>
      </c>
      <c r="B7" s="8" t="inlineStr">
        <is>
          <t>2026.03.10.</t>
        </is>
      </c>
      <c r="C7" s="8" t="inlineStr">
        <is>
          <t>2026.04.10.</t>
        </is>
      </c>
      <c r="D7" s="7" t="inlineStr">
        <is>
          <t>Győri Épület Kft.</t>
        </is>
      </c>
      <c r="E7" s="7" t="inlineStr">
        <is>
          <t>Vállalat</t>
        </is>
      </c>
      <c r="F7" s="7" t="inlineStr">
        <is>
          <t>Kft.</t>
        </is>
      </c>
      <c r="G7" s="7" t="inlineStr">
        <is>
          <t>44556677-2-08</t>
        </is>
      </c>
      <c r="H7" s="7" t="inlineStr">
        <is>
          <t>Győr</t>
        </is>
      </c>
      <c r="I7" s="9" t="inlineStr">
        <is>
          <t>Adatkezelési tájékoztató</t>
        </is>
      </c>
      <c r="J7" s="7" t="n">
        <v>1</v>
      </c>
      <c r="K7" s="7" t="inlineStr">
        <is>
          <t>db</t>
        </is>
      </c>
      <c r="L7" s="10" t="n">
        <v>95000</v>
      </c>
      <c r="M7" s="10">
        <f>J7*L7</f>
        <v/>
      </c>
      <c r="N7" s="7" t="n">
        <v>0.27</v>
      </c>
      <c r="O7" s="10">
        <f>M7*N7</f>
        <v/>
      </c>
      <c r="P7" s="10">
        <f>M7+O7</f>
        <v/>
      </c>
      <c r="Q7" s="11" t="n">
        <v>0</v>
      </c>
      <c r="R7" s="10">
        <f>P7*Q7</f>
        <v/>
      </c>
      <c r="S7" s="10">
        <f>P7-R7</f>
        <v/>
      </c>
      <c r="T7" s="7" t="inlineStr">
        <is>
          <t>Elfogadva</t>
        </is>
      </c>
      <c r="U7" s="9" t="inlineStr">
        <is>
          <t>GDPR felülvizsgálat</t>
        </is>
      </c>
    </row>
    <row r="8">
      <c r="A8" s="2" t="inlineStr">
        <is>
          <t>AJ-2026-007</t>
        </is>
      </c>
      <c r="B8" s="3" t="inlineStr">
        <is>
          <t>2026.04.05.</t>
        </is>
      </c>
      <c r="C8" s="3" t="inlineStr">
        <is>
          <t>2026.05.05.</t>
        </is>
      </c>
      <c r="D8" s="2" t="inlineStr">
        <is>
          <t>Horváth Zoltán e.v.</t>
        </is>
      </c>
      <c r="E8" s="2" t="inlineStr">
        <is>
          <t>Magánszemély</t>
        </is>
      </c>
      <c r="F8" s="2" t="inlineStr">
        <is>
          <t>egyéni vállalkozó</t>
        </is>
      </c>
      <c r="G8" s="2" t="inlineStr">
        <is>
          <t>33221100-1-15</t>
        </is>
      </c>
      <c r="H8" s="2" t="inlineStr">
        <is>
          <t>Nyíregyháza</t>
        </is>
      </c>
      <c r="I8" s="4" t="inlineStr">
        <is>
          <t>IT támogatás</t>
        </is>
      </c>
      <c r="J8" s="2" t="n">
        <v>8</v>
      </c>
      <c r="K8" s="2" t="inlineStr">
        <is>
          <t>óra</t>
        </is>
      </c>
      <c r="L8" s="5" t="n">
        <v>55000</v>
      </c>
      <c r="M8" s="5">
        <f>J8*L8</f>
        <v/>
      </c>
      <c r="N8" s="2" t="n">
        <v>0.27</v>
      </c>
      <c r="O8" s="5">
        <f>M8*N8</f>
        <v/>
      </c>
      <c r="P8" s="5">
        <f>M8+O8</f>
        <v/>
      </c>
      <c r="Q8" s="6" t="n">
        <v>0.05</v>
      </c>
      <c r="R8" s="5">
        <f>P8*Q8</f>
        <v/>
      </c>
      <c r="S8" s="5">
        <f>P8-R8</f>
        <v/>
      </c>
      <c r="T8" s="2" t="inlineStr">
        <is>
          <t>Érvényes</t>
        </is>
      </c>
      <c r="U8" s="4" t="inlineStr">
        <is>
          <t>Helyszíni kiszállás</t>
        </is>
      </c>
    </row>
    <row r="9">
      <c r="A9" s="7" t="inlineStr">
        <is>
          <t>AJ-2026-008</t>
        </is>
      </c>
      <c r="B9" s="8" t="inlineStr">
        <is>
          <t>2026.04.20.</t>
        </is>
      </c>
      <c r="C9" s="8" t="inlineStr">
        <is>
          <t>2026.05.20.</t>
        </is>
      </c>
      <c r="D9" s="7" t="inlineStr">
        <is>
          <t>Kecskemét Trade Bt.</t>
        </is>
      </c>
      <c r="E9" s="7" t="inlineStr">
        <is>
          <t>Vállalat</t>
        </is>
      </c>
      <c r="F9" s="7" t="inlineStr">
        <is>
          <t>Bt.</t>
        </is>
      </c>
      <c r="G9" s="7" t="inlineStr">
        <is>
          <t>22334455-2-03</t>
        </is>
      </c>
      <c r="H9" s="7" t="inlineStr">
        <is>
          <t>Kecskemét</t>
        </is>
      </c>
      <c r="I9" s="9" t="inlineStr">
        <is>
          <t>SEO audit</t>
        </is>
      </c>
      <c r="J9" s="7" t="n">
        <v>1</v>
      </c>
      <c r="K9" s="7" t="inlineStr">
        <is>
          <t>db</t>
        </is>
      </c>
      <c r="L9" s="10" t="n">
        <v>180000</v>
      </c>
      <c r="M9" s="10">
        <f>J9*L9</f>
        <v/>
      </c>
      <c r="N9" s="7" t="n">
        <v>0.27</v>
      </c>
      <c r="O9" s="10">
        <f>M9*N9</f>
        <v/>
      </c>
      <c r="P9" s="10">
        <f>M9+O9</f>
        <v/>
      </c>
      <c r="Q9" s="11" t="n">
        <v>0</v>
      </c>
      <c r="R9" s="10">
        <f>P9*Q9</f>
        <v/>
      </c>
      <c r="S9" s="10">
        <f>P9-R9</f>
        <v/>
      </c>
      <c r="T9" s="7" t="inlineStr">
        <is>
          <t>Elfogadva</t>
        </is>
      </c>
      <c r="U9" s="9" t="inlineStr">
        <is>
          <t>Teljes webshop audit</t>
        </is>
      </c>
    </row>
    <row r="10">
      <c r="A10" s="2" t="inlineStr">
        <is>
          <t>AJ-2026-009</t>
        </is>
      </c>
      <c r="B10" s="3" t="inlineStr">
        <is>
          <t>2026.05.06.</t>
        </is>
      </c>
      <c r="C10" s="3" t="inlineStr">
        <is>
          <t>2026.06.06.</t>
        </is>
      </c>
      <c r="D10" s="2" t="inlineStr">
        <is>
          <t>Alba Invest Kft.</t>
        </is>
      </c>
      <c r="E10" s="2" t="inlineStr">
        <is>
          <t>Vállalat</t>
        </is>
      </c>
      <c r="F10" s="2" t="inlineStr">
        <is>
          <t>Kft.</t>
        </is>
      </c>
      <c r="G10" s="2" t="inlineStr">
        <is>
          <t>66778899-2-07</t>
        </is>
      </c>
      <c r="H10" s="2" t="inlineStr">
        <is>
          <t>Székesfehérvár</t>
        </is>
      </c>
      <c r="I10" s="4" t="inlineStr">
        <is>
          <t>Arculattervezés</t>
        </is>
      </c>
      <c r="J10" s="2" t="n">
        <v>1</v>
      </c>
      <c r="K10" s="2" t="inlineStr">
        <is>
          <t>db</t>
        </is>
      </c>
      <c r="L10" s="5" t="n">
        <v>1250000</v>
      </c>
      <c r="M10" s="5">
        <f>J10*L10</f>
        <v/>
      </c>
      <c r="N10" s="2" t="n">
        <v>0.05</v>
      </c>
      <c r="O10" s="5">
        <f>M10*N10</f>
        <v/>
      </c>
      <c r="P10" s="5">
        <f>M10+O10</f>
        <v/>
      </c>
      <c r="Q10" s="6" t="n">
        <v>0.1</v>
      </c>
      <c r="R10" s="5">
        <f>P10*Q10</f>
        <v/>
      </c>
      <c r="S10" s="5">
        <f>P10-R10</f>
        <v/>
      </c>
      <c r="T10" s="2" t="inlineStr">
        <is>
          <t>Érvényes</t>
        </is>
      </c>
      <c r="U10" s="4" t="inlineStr">
        <is>
          <t>Teljes arculati csomag</t>
        </is>
      </c>
    </row>
    <row r="11">
      <c r="A11" s="7" t="inlineStr">
        <is>
          <t>AJ-2026-010</t>
        </is>
      </c>
      <c r="B11" s="8" t="inlineStr">
        <is>
          <t>2026.05.25.</t>
        </is>
      </c>
      <c r="C11" s="8" t="inlineStr">
        <is>
          <t>2026.06.25.</t>
        </is>
      </c>
      <c r="D11" s="7" t="inlineStr">
        <is>
          <t>Balogh Éva e.v.</t>
        </is>
      </c>
      <c r="E11" s="7" t="inlineStr">
        <is>
          <t>Magánszemély</t>
        </is>
      </c>
      <c r="F11" s="7" t="inlineStr">
        <is>
          <t>egyéni vállalkozó</t>
        </is>
      </c>
      <c r="G11" s="7" t="inlineStr">
        <is>
          <t>77889900-1-17</t>
        </is>
      </c>
      <c r="H11" s="7" t="inlineStr">
        <is>
          <t>Szombathely</t>
        </is>
      </c>
      <c r="I11" s="9" t="inlineStr">
        <is>
          <t>Oktatás</t>
        </is>
      </c>
      <c r="J11" s="7" t="n">
        <v>2</v>
      </c>
      <c r="K11" s="7" t="inlineStr">
        <is>
          <t>nap</t>
        </is>
      </c>
      <c r="L11" s="10" t="n">
        <v>75000</v>
      </c>
      <c r="M11" s="10">
        <f>J11*L11</f>
        <v/>
      </c>
      <c r="N11" s="7" t="n">
        <v>0.27</v>
      </c>
      <c r="O11" s="10">
        <f>M11*N11</f>
        <v/>
      </c>
      <c r="P11" s="10">
        <f>M11+O11</f>
        <v/>
      </c>
      <c r="Q11" s="11" t="n">
        <v>0</v>
      </c>
      <c r="R11" s="10">
        <f>P11*Q11</f>
        <v/>
      </c>
      <c r="S11" s="10">
        <f>P11-R11</f>
        <v/>
      </c>
      <c r="T11" s="7" t="inlineStr">
        <is>
          <t>Érvényes</t>
        </is>
      </c>
      <c r="U11" s="9" t="inlineStr">
        <is>
          <t>Excel és BI képzés</t>
        </is>
      </c>
    </row>
    <row r="12">
      <c r="A12" s="12" t="n"/>
      <c r="B12" s="12" t="n"/>
      <c r="C12" s="12" t="n"/>
      <c r="D12" s="12" t="n"/>
      <c r="E12" s="12" t="n"/>
      <c r="F12" s="12" t="n"/>
      <c r="G12" s="12" t="n"/>
      <c r="H12" s="13" t="inlineStr">
        <is>
          <t>ÖSSZESEN:</t>
        </is>
      </c>
      <c r="I12" s="12" t="n"/>
      <c r="J12" s="12" t="n"/>
      <c r="K12" s="12" t="n"/>
      <c r="L12" s="12" t="n"/>
      <c r="M12" s="14">
        <f>SUM(M2:M11)</f>
        <v/>
      </c>
      <c r="N12" s="12" t="n"/>
      <c r="O12" s="12" t="n"/>
      <c r="P12" s="14">
        <f>SUM(P2:P11)</f>
        <v/>
      </c>
      <c r="Q12" s="12" t="n"/>
      <c r="R12" s="12" t="n"/>
      <c r="S12" s="15">
        <f>SUM(S2:S11)</f>
        <v/>
      </c>
      <c r="T12" s="12" t="n"/>
      <c r="U12" s="12" t="n"/>
    </row>
  </sheetData>
  <conditionalFormatting sqref="A2:U11">
    <cfRule type="expression" priority="1" dxfId="0" stopIfTrue="0">
      <formula>$T2="Lejárt"</formula>
    </cfRule>
    <cfRule type="expression" priority="2" dxfId="1" stopIfTrue="0">
      <formula>$T2="Elfogadva"</formula>
    </cfRule>
    <cfRule type="expression" priority="3" dxfId="2" stopIfTrue="0">
      <formula>$Q2&gt;0</formula>
    </cfRule>
  </conditionalFormatting>
  <dataValidations count="2">
    <dataValidation sqref="T2:T100" showErrorMessage="1" showInputMessage="1" allowBlank="1" type="list">
      <formula1>"Érvényes,Elfogadva,Elutasítva,Lejárt"</formula1>
    </dataValidation>
    <dataValidation sqref="N2:N100" showErrorMessage="1" showInputMessage="1" allowBlank="1" type="list">
      <formula1>"0.27,0.18,0.05,0"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4" customWidth="1" min="2" max="2"/>
    <col width="18" customWidth="1" min="3" max="3"/>
    <col width="18" customWidth="1" min="4" max="4"/>
    <col width="18" customWidth="1" min="5" max="5"/>
    <col width="28" customWidth="1" min="6" max="6"/>
    <col width="18" customWidth="1" min="7" max="7"/>
    <col width="18" customWidth="1" min="8" max="8"/>
    <col width="24" customWidth="1" min="9" max="9"/>
    <col width="16" customWidth="1" min="10" max="10"/>
    <col width="22" customWidth="1" min="11" max="11"/>
  </cols>
  <sheetData>
    <row r="1" ht="30" customHeight="1">
      <c r="A1" s="1" t="inlineStr">
        <is>
          <t>Ügyfél neve</t>
        </is>
      </c>
      <c r="B1" s="1" t="inlineStr">
        <is>
          <t>Típus</t>
        </is>
      </c>
      <c r="C1" s="1" t="inlineStr">
        <is>
          <t>Cégforma</t>
        </is>
      </c>
      <c r="D1" s="1" t="inlineStr">
        <is>
          <t>Adószám</t>
        </is>
      </c>
      <c r="E1" s="1" t="inlineStr">
        <is>
          <t>Kapcsolattartó</t>
        </is>
      </c>
      <c r="F1" s="1" t="inlineStr">
        <is>
          <t>E-mail</t>
        </is>
      </c>
      <c r="G1" s="1" t="inlineStr">
        <is>
          <t>Telefonszám</t>
        </is>
      </c>
      <c r="H1" s="1" t="inlineStr">
        <is>
          <t>Város</t>
        </is>
      </c>
      <c r="I1" s="1" t="inlineStr">
        <is>
          <t>Cím</t>
        </is>
      </c>
      <c r="J1" s="1" t="inlineStr">
        <is>
          <t>NAV státusz</t>
        </is>
      </c>
      <c r="K1" s="1" t="inlineStr">
        <is>
          <t>Megjegyzés</t>
        </is>
      </c>
    </row>
    <row r="2">
      <c r="A2" s="16" t="inlineStr">
        <is>
          <t>TechSoft Kft.</t>
        </is>
      </c>
      <c r="B2" s="16" t="inlineStr">
        <is>
          <t>Vállalat</t>
        </is>
      </c>
      <c r="C2" s="16" t="inlineStr">
        <is>
          <t>Kft.</t>
        </is>
      </c>
      <c r="D2" s="16" t="inlineStr">
        <is>
          <t>12345678-2-41</t>
        </is>
      </c>
      <c r="E2" s="16" t="inlineStr">
        <is>
          <t>Nagy Péter</t>
        </is>
      </c>
      <c r="F2" s="16" t="inlineStr">
        <is>
          <t>nagy.peter@techsoft.hu</t>
        </is>
      </c>
      <c r="G2" s="16" t="inlineStr">
        <is>
          <t>+36 30 123 4567</t>
        </is>
      </c>
      <c r="H2" s="16" t="inlineStr">
        <is>
          <t>Budapest</t>
        </is>
      </c>
      <c r="I2" s="16" t="inlineStr">
        <is>
          <t>Váci út 45.</t>
        </is>
      </c>
      <c r="J2" s="2">
        <f>IF(LEFT(D2,8)="12345678","Ellenőrzött","Ellenőrizendő")</f>
        <v/>
      </c>
      <c r="K2" s="17" t="inlineStr"/>
    </row>
    <row r="3">
      <c r="A3" s="18" t="inlineStr">
        <is>
          <t>Kovács Anna e.v.</t>
        </is>
      </c>
      <c r="B3" s="18" t="inlineStr">
        <is>
          <t>Magánszemély</t>
        </is>
      </c>
      <c r="C3" s="18" t="inlineStr">
        <is>
          <t>egyéni vállalkozó</t>
        </is>
      </c>
      <c r="D3" s="18" t="inlineStr">
        <is>
          <t>87654321-1-05</t>
        </is>
      </c>
      <c r="E3" s="18" t="inlineStr">
        <is>
          <t>Kovács Anna</t>
        </is>
      </c>
      <c r="F3" s="18" t="inlineStr">
        <is>
          <t>kovacs.anna@gmail.com</t>
        </is>
      </c>
      <c r="G3" s="18" t="inlineStr">
        <is>
          <t>+36 20 234 5678</t>
        </is>
      </c>
      <c r="H3" s="18" t="inlineStr">
        <is>
          <t>Debrecen</t>
        </is>
      </c>
      <c r="I3" s="18" t="inlineStr">
        <is>
          <t>Piac u. 12.</t>
        </is>
      </c>
      <c r="J3" s="7">
        <f>IF(LEFT(D3,8)="12345678","Ellenőrzött","Ellenőrizendő")</f>
        <v/>
      </c>
      <c r="K3" s="19" t="inlineStr"/>
    </row>
    <row r="4">
      <c r="A4" s="16" t="inlineStr">
        <is>
          <t>Napfény Bt.</t>
        </is>
      </c>
      <c r="B4" s="16" t="inlineStr">
        <is>
          <t>Vállalat</t>
        </is>
      </c>
      <c r="C4" s="16" t="inlineStr">
        <is>
          <t>Bt.</t>
        </is>
      </c>
      <c r="D4" s="16" t="inlineStr">
        <is>
          <t>11223344-2-06</t>
        </is>
      </c>
      <c r="E4" s="16" t="inlineStr">
        <is>
          <t>Szabó Gábor</t>
        </is>
      </c>
      <c r="F4" s="16" t="inlineStr">
        <is>
          <t>szabo.gabor@napfeny.hu</t>
        </is>
      </c>
      <c r="G4" s="16" t="inlineStr">
        <is>
          <t>+36 70 345 6789</t>
        </is>
      </c>
      <c r="H4" s="16" t="inlineStr">
        <is>
          <t>Szeged</t>
        </is>
      </c>
      <c r="I4" s="16" t="inlineStr">
        <is>
          <t>Kossuth L. sgt. 3.</t>
        </is>
      </c>
      <c r="J4" s="2">
        <f>IF(LEFT(D4,8)="12345678","Ellenőrzött","Ellenőrizendő")</f>
        <v/>
      </c>
      <c r="K4" s="17" t="inlineStr"/>
    </row>
    <row r="5">
      <c r="A5" s="18" t="inlineStr">
        <is>
          <t>Horizont Kft.</t>
        </is>
      </c>
      <c r="B5" s="18" t="inlineStr">
        <is>
          <t>Vállalat</t>
        </is>
      </c>
      <c r="C5" s="18" t="inlineStr">
        <is>
          <t>Kft.</t>
        </is>
      </c>
      <c r="D5" s="18" t="inlineStr">
        <is>
          <t>55667788-2-05</t>
        </is>
      </c>
      <c r="E5" s="18" t="inlineStr">
        <is>
          <t>Tóth Erzsébet</t>
        </is>
      </c>
      <c r="F5" s="18" t="inlineStr">
        <is>
          <t>toth.erzsebet@horizont.hu</t>
        </is>
      </c>
      <c r="G5" s="18" t="inlineStr">
        <is>
          <t>+36 30 456 7890</t>
        </is>
      </c>
      <c r="H5" s="18" t="inlineStr">
        <is>
          <t>Miskolc</t>
        </is>
      </c>
      <c r="I5" s="18" t="inlineStr">
        <is>
          <t>Széchenyi u. 20.</t>
        </is>
      </c>
      <c r="J5" s="7">
        <f>IF(LEFT(D5,8)="12345678","Ellenőrzött","Ellenőrizendő")</f>
        <v/>
      </c>
      <c r="K5" s="19" t="inlineStr"/>
    </row>
    <row r="6">
      <c r="A6" s="16" t="inlineStr">
        <is>
          <t>Szabó Gábor e.v.</t>
        </is>
      </c>
      <c r="B6" s="16" t="inlineStr">
        <is>
          <t>Magánszemély</t>
        </is>
      </c>
      <c r="C6" s="16" t="inlineStr">
        <is>
          <t>egyéni vállalkozó</t>
        </is>
      </c>
      <c r="D6" s="16" t="inlineStr">
        <is>
          <t>99887766-1-04</t>
        </is>
      </c>
      <c r="E6" s="16" t="inlineStr">
        <is>
          <t>Szabó Gábor</t>
        </is>
      </c>
      <c r="F6" s="16" t="inlineStr">
        <is>
          <t>szabo.gabor.ev@gmail.com</t>
        </is>
      </c>
      <c r="G6" s="16" t="inlineStr">
        <is>
          <t>+36 20 567 8901</t>
        </is>
      </c>
      <c r="H6" s="16" t="inlineStr">
        <is>
          <t>Pécs</t>
        </is>
      </c>
      <c r="I6" s="16" t="inlineStr">
        <is>
          <t>Ifjúság útja 6.</t>
        </is>
      </c>
      <c r="J6" s="2">
        <f>IF(LEFT(D6,8)="12345678","Ellenőrzött","Ellenőrizendő")</f>
        <v/>
      </c>
      <c r="K6" s="17" t="inlineStr"/>
    </row>
    <row r="7">
      <c r="A7" s="18" t="inlineStr">
        <is>
          <t>Győri Épület Kft.</t>
        </is>
      </c>
      <c r="B7" s="18" t="inlineStr">
        <is>
          <t>Vállalat</t>
        </is>
      </c>
      <c r="C7" s="18" t="inlineStr">
        <is>
          <t>Kft.</t>
        </is>
      </c>
      <c r="D7" s="18" t="inlineStr">
        <is>
          <t>44556677-2-08</t>
        </is>
      </c>
      <c r="E7" s="18" t="inlineStr">
        <is>
          <t>Horváth Zoltán</t>
        </is>
      </c>
      <c r="F7" s="18" t="inlineStr">
        <is>
          <t>horvath.zoltan@gyoriepulet.hu</t>
        </is>
      </c>
      <c r="G7" s="18" t="inlineStr">
        <is>
          <t>+36 96 678 9012</t>
        </is>
      </c>
      <c r="H7" s="18" t="inlineStr">
        <is>
          <t>Győr</t>
        </is>
      </c>
      <c r="I7" s="18" t="inlineStr">
        <is>
          <t>Baross u. 8.</t>
        </is>
      </c>
      <c r="J7" s="7">
        <f>IF(LEFT(D7,8)="12345678","Ellenőrzött","Ellenőrizendő")</f>
        <v/>
      </c>
      <c r="K7" s="19" t="inlineStr"/>
    </row>
    <row r="8">
      <c r="A8" s="16" t="inlineStr">
        <is>
          <t>Horváth Zoltán e.v.</t>
        </is>
      </c>
      <c r="B8" s="16" t="inlineStr">
        <is>
          <t>Magánszemély</t>
        </is>
      </c>
      <c r="C8" s="16" t="inlineStr">
        <is>
          <t>egyéni vállalkozó</t>
        </is>
      </c>
      <c r="D8" s="16" t="inlineStr">
        <is>
          <t>33221100-1-15</t>
        </is>
      </c>
      <c r="E8" s="16" t="inlineStr">
        <is>
          <t>Horváth Zoltán</t>
        </is>
      </c>
      <c r="F8" s="16" t="inlineStr">
        <is>
          <t>horvath.zoltan.ev@gmail.com</t>
        </is>
      </c>
      <c r="G8" s="16" t="inlineStr">
        <is>
          <t>+36 30 789 0123</t>
        </is>
      </c>
      <c r="H8" s="16" t="inlineStr">
        <is>
          <t>Nyíregyháza</t>
        </is>
      </c>
      <c r="I8" s="16" t="inlineStr">
        <is>
          <t>Luther u. 14.</t>
        </is>
      </c>
      <c r="J8" s="2">
        <f>IF(LEFT(D8,8)="12345678","Ellenőrzött","Ellenőrizendő")</f>
        <v/>
      </c>
      <c r="K8" s="17" t="inlineStr"/>
    </row>
    <row r="9">
      <c r="A9" s="18" t="inlineStr">
        <is>
          <t>Kecskemét Trade Bt.</t>
        </is>
      </c>
      <c r="B9" s="18" t="inlineStr">
        <is>
          <t>Vállalat</t>
        </is>
      </c>
      <c r="C9" s="18" t="inlineStr">
        <is>
          <t>Bt.</t>
        </is>
      </c>
      <c r="D9" s="18" t="inlineStr">
        <is>
          <t>22334455-2-03</t>
        </is>
      </c>
      <c r="E9" s="18" t="inlineStr">
        <is>
          <t>Kiss Mária</t>
        </is>
      </c>
      <c r="F9" s="18" t="inlineStr">
        <is>
          <t>kiss.maria@kectrade.hu</t>
        </is>
      </c>
      <c r="G9" s="18" t="inlineStr">
        <is>
          <t>+36 76 890 1234</t>
        </is>
      </c>
      <c r="H9" s="18" t="inlineStr">
        <is>
          <t>Kecskemét</t>
        </is>
      </c>
      <c r="I9" s="18" t="inlineStr">
        <is>
          <t>Rákóczi út 1.</t>
        </is>
      </c>
      <c r="J9" s="7">
        <f>IF(LEFT(D9,8)="12345678","Ellenőrzött","Ellenőrizendő")</f>
        <v/>
      </c>
      <c r="K9" s="19" t="inlineStr"/>
    </row>
    <row r="10">
      <c r="A10" s="16" t="inlineStr">
        <is>
          <t>Alba Invest Kft.</t>
        </is>
      </c>
      <c r="B10" s="16" t="inlineStr">
        <is>
          <t>Vállalat</t>
        </is>
      </c>
      <c r="C10" s="16" t="inlineStr">
        <is>
          <t>Kft.</t>
        </is>
      </c>
      <c r="D10" s="16" t="inlineStr">
        <is>
          <t>66778899-2-07</t>
        </is>
      </c>
      <c r="E10" s="16" t="inlineStr">
        <is>
          <t>Varga István</t>
        </is>
      </c>
      <c r="F10" s="16" t="inlineStr">
        <is>
          <t>varga.istvan@albainvest.hu</t>
        </is>
      </c>
      <c r="G10" s="16" t="inlineStr">
        <is>
          <t>+36 22 901 2345</t>
        </is>
      </c>
      <c r="H10" s="16" t="inlineStr">
        <is>
          <t>Székesfehérvár</t>
        </is>
      </c>
      <c r="I10" s="16" t="inlineStr">
        <is>
          <t>Ady E. u. 30.</t>
        </is>
      </c>
      <c r="J10" s="2">
        <f>IF(LEFT(D10,8)="12345678","Ellenőrzött","Ellenőrizendő")</f>
        <v/>
      </c>
      <c r="K10" s="17" t="inlineStr"/>
    </row>
    <row r="11">
      <c r="A11" s="18" t="inlineStr">
        <is>
          <t>Balogh Éva e.v.</t>
        </is>
      </c>
      <c r="B11" s="18" t="inlineStr">
        <is>
          <t>Magánszemély</t>
        </is>
      </c>
      <c r="C11" s="18" t="inlineStr">
        <is>
          <t>egyéni vállalkozó</t>
        </is>
      </c>
      <c r="D11" s="18" t="inlineStr">
        <is>
          <t>77889900-1-17</t>
        </is>
      </c>
      <c r="E11" s="18" t="inlineStr">
        <is>
          <t>Balogh Éva</t>
        </is>
      </c>
      <c r="F11" s="18" t="inlineStr">
        <is>
          <t>balogh.eva@gmail.com</t>
        </is>
      </c>
      <c r="G11" s="18" t="inlineStr">
        <is>
          <t>+36 94 012 3456</t>
        </is>
      </c>
      <c r="H11" s="18" t="inlineStr">
        <is>
          <t>Szombathely</t>
        </is>
      </c>
      <c r="I11" s="18" t="inlineStr">
        <is>
          <t>Király u. 5.</t>
        </is>
      </c>
      <c r="J11" s="7">
        <f>IF(LEFT(D11,8)="12345678","Ellenőrzött","Ellenőrizendő")</f>
        <v/>
      </c>
      <c r="K11" s="19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6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  <col width="4" customWidth="1" min="3" max="3"/>
    <col width="16" customWidth="1" min="4" max="4"/>
    <col width="18" customWidth="1" min="5" max="5"/>
    <col width="4" customWidth="1" min="6" max="6"/>
    <col width="14" customWidth="1" min="7" max="7"/>
    <col width="18" customWidth="1" min="8" max="8"/>
  </cols>
  <sheetData>
    <row r="1" ht="40" customHeight="1">
      <c r="A1" s="20" t="inlineStr">
        <is>
          <t>ÁRAJÁNLAT ÖSSZESÍTŐ – 2026</t>
        </is>
      </c>
    </row>
    <row r="2"/>
    <row r="3">
      <c r="A3" s="21" t="inlineStr">
        <is>
          <t>Kulcsmutatók</t>
        </is>
      </c>
    </row>
    <row r="4">
      <c r="A4" s="22" t="inlineStr">
        <is>
          <t>Összes ajánlat (db):</t>
        </is>
      </c>
      <c r="B4" s="23">
        <f>COUNTA(Árajánlatok!A2:A11)</f>
        <v/>
      </c>
      <c r="C4" s="17" t="n"/>
      <c r="D4" s="17" t="n"/>
      <c r="E4" s="17" t="n"/>
      <c r="F4" s="17" t="n"/>
    </row>
    <row r="5">
      <c r="A5" s="24" t="inlineStr">
        <is>
          <t>Összes nettó érték:</t>
        </is>
      </c>
      <c r="B5" s="25">
        <f>SUM(Árajánlatok!M2:M11)</f>
        <v/>
      </c>
      <c r="C5" s="19" t="n"/>
      <c r="D5" s="19" t="n"/>
      <c r="E5" s="19" t="n"/>
      <c r="F5" s="19" t="n"/>
    </row>
    <row r="6">
      <c r="A6" s="22" t="inlineStr">
        <is>
          <t>Összes bruttó érték:</t>
        </is>
      </c>
      <c r="B6" s="25">
        <f>SUM(Árajánlatok!P2:P11)</f>
        <v/>
      </c>
      <c r="C6" s="17" t="n"/>
      <c r="D6" s="17" t="n"/>
      <c r="E6" s="17" t="n"/>
      <c r="F6" s="17" t="n"/>
    </row>
    <row r="7">
      <c r="A7" s="24" t="inlineStr">
        <is>
          <t>Összes végösszeg:</t>
        </is>
      </c>
      <c r="B7" s="26">
        <f>SUM(Árajánlatok!S2:S11)</f>
        <v/>
      </c>
      <c r="C7" s="19" t="n"/>
      <c r="D7" s="19" t="n"/>
      <c r="E7" s="19" t="n"/>
      <c r="F7" s="19" t="n"/>
    </row>
    <row r="8">
      <c r="A8" s="22" t="inlineStr">
        <is>
          <t>Átlagos ajánlatérték:</t>
        </is>
      </c>
      <c r="B8" s="25">
        <f>IFERROR(AVERAGE(Árajánlatok!S2:S11),0)</f>
        <v/>
      </c>
      <c r="C8" s="17" t="n"/>
      <c r="D8" s="17" t="n"/>
      <c r="E8" s="17" t="n"/>
      <c r="F8" s="17" t="n"/>
    </row>
    <row r="9">
      <c r="A9" s="24" t="inlineStr">
        <is>
          <t>Elfogadási arány:</t>
        </is>
      </c>
      <c r="B9" s="27">
        <f>IFERROR(COUNTIF(Árajánlatok!T2:T11,"Elfogadva")/COUNTA(Árajánlatok!A2:A11),0)</f>
        <v/>
      </c>
      <c r="C9" s="19" t="n"/>
      <c r="D9" s="19" t="n"/>
      <c r="E9" s="19" t="n"/>
      <c r="F9" s="19" t="n"/>
    </row>
    <row r="10">
      <c r="A10" s="22" t="inlineStr">
        <is>
          <t>Lejárt ajánlatok:</t>
        </is>
      </c>
      <c r="B10" s="28">
        <f>COUNTIF(Árajánlatok!T2:T11,"Lejárt")</f>
        <v/>
      </c>
      <c r="C10" s="17" t="n"/>
      <c r="D10" s="17" t="n"/>
      <c r="E10" s="17" t="n"/>
      <c r="F10" s="17" t="n"/>
    </row>
    <row r="11">
      <c r="A11" s="24" t="inlineStr">
        <is>
          <t>Legnagyobb ajánlat:</t>
        </is>
      </c>
      <c r="B11" s="26">
        <f>MAX(Árajánlatok!S2:S11)</f>
        <v/>
      </c>
      <c r="C11" s="19" t="n"/>
      <c r="D11" s="19" t="n"/>
      <c r="E11" s="19" t="n"/>
      <c r="F11" s="19" t="n"/>
    </row>
    <row r="12">
      <c r="A12" s="22" t="inlineStr">
        <is>
          <t>Érvényes ajánlatok:</t>
        </is>
      </c>
      <c r="B12" s="23">
        <f>COUNTIF(Árajánlatok!T2:T11,"Érvényes")</f>
        <v/>
      </c>
      <c r="C12" s="17" t="n"/>
      <c r="D12" s="17" t="n"/>
      <c r="E12" s="17" t="n"/>
      <c r="F12" s="17" t="n"/>
    </row>
    <row r="13">
      <c r="A13" s="24" t="inlineStr">
        <is>
          <t>Elutasított ajánlatok:</t>
        </is>
      </c>
      <c r="B13" s="23">
        <f>COUNTIF(Árajánlatok!T2:T11,"Elutasítva")</f>
        <v/>
      </c>
      <c r="C13" s="19" t="n"/>
      <c r="D13" s="19" t="n"/>
      <c r="E13" s="19" t="n"/>
      <c r="F13" s="19" t="n"/>
    </row>
    <row r="14">
      <c r="A14" s="22" t="inlineStr">
        <is>
          <t>Elfogadott ajánlatok:</t>
        </is>
      </c>
      <c r="B14" s="23">
        <f>COUNTIF(Árajánlatok!T2:T11,"Elfogadva")</f>
        <v/>
      </c>
      <c r="C14" s="17" t="n"/>
      <c r="D14" s="17" t="n"/>
      <c r="E14" s="17" t="n"/>
      <c r="F14" s="17" t="n"/>
    </row>
    <row r="15"/>
    <row r="16">
      <c r="A16" s="1" t="inlineStr">
        <is>
          <t>Státusz</t>
        </is>
      </c>
      <c r="B16" s="1" t="inlineStr">
        <is>
          <t>Darabszám</t>
        </is>
      </c>
      <c r="D16" s="1" t="inlineStr">
        <is>
          <t>Ajánlat azon.</t>
        </is>
      </c>
      <c r="E16" s="1" t="inlineStr">
        <is>
          <t>Bruttó érték</t>
        </is>
      </c>
      <c r="G16" s="1" t="inlineStr">
        <is>
          <t>Hónap</t>
        </is>
      </c>
      <c r="H16" s="1" t="inlineStr">
        <is>
          <t>Nettó összeg</t>
        </is>
      </c>
    </row>
    <row r="17">
      <c r="A17" s="7" t="inlineStr">
        <is>
          <t>Érvényes</t>
        </is>
      </c>
      <c r="B17" s="29">
        <f>COUNTIF(Árajánlatok!T2:T11,"Érvényes")</f>
        <v/>
      </c>
      <c r="D17" s="7" t="inlineStr">
        <is>
          <t>AJ-2026-001</t>
        </is>
      </c>
      <c r="E17" s="10">
        <f>Árajánlatok!P2</f>
        <v/>
      </c>
      <c r="G17" s="7" t="inlineStr">
        <is>
          <t>2026. jan.</t>
        </is>
      </c>
      <c r="H17" s="10" t="n">
        <v>585000</v>
      </c>
    </row>
    <row r="18">
      <c r="A18" s="2" t="inlineStr">
        <is>
          <t>Elfogadva</t>
        </is>
      </c>
      <c r="B18" s="30">
        <f>COUNTIF(Árajánlatok!T2:T11,"Elfogadva")</f>
        <v/>
      </c>
      <c r="D18" s="2" t="inlineStr">
        <is>
          <t>AJ-2026-002</t>
        </is>
      </c>
      <c r="E18" s="5">
        <f>Árajánlatok!P3</f>
        <v/>
      </c>
      <c r="G18" s="2" t="inlineStr">
        <is>
          <t>2026. febr.</t>
        </is>
      </c>
      <c r="H18" s="5" t="n">
        <v>1620000</v>
      </c>
    </row>
    <row r="19">
      <c r="A19" s="7" t="inlineStr">
        <is>
          <t>Elutasítva</t>
        </is>
      </c>
      <c r="B19" s="29">
        <f>COUNTIF(Árajánlatok!T2:T11,"Elutasítva")</f>
        <v/>
      </c>
      <c r="D19" s="7" t="inlineStr">
        <is>
          <t>AJ-2026-003</t>
        </is>
      </c>
      <c r="E19" s="10">
        <f>Árajánlatok!P4</f>
        <v/>
      </c>
      <c r="G19" s="7" t="inlineStr">
        <is>
          <t>2026. márc.</t>
        </is>
      </c>
      <c r="H19" s="10" t="n">
        <v>345000</v>
      </c>
    </row>
    <row r="20">
      <c r="A20" s="2" t="inlineStr">
        <is>
          <t>Lejárt</t>
        </is>
      </c>
      <c r="B20" s="30">
        <f>COUNTIF(Árajánlatok!T2:T11,"Lejárt")</f>
        <v/>
      </c>
      <c r="D20" s="2" t="inlineStr">
        <is>
          <t>AJ-2026-004</t>
        </is>
      </c>
      <c r="E20" s="5">
        <f>Árajánlatok!P5</f>
        <v/>
      </c>
      <c r="G20" s="2" t="inlineStr">
        <is>
          <t>2026. ápr.</t>
        </is>
      </c>
      <c r="H20" s="5" t="n">
        <v>620000</v>
      </c>
    </row>
    <row r="21">
      <c r="D21" s="7" t="inlineStr">
        <is>
          <t>AJ-2026-005</t>
        </is>
      </c>
      <c r="E21" s="10">
        <f>Árajánlatok!P6</f>
        <v/>
      </c>
      <c r="G21" s="7" t="inlineStr">
        <is>
          <t>2026. máj.</t>
        </is>
      </c>
      <c r="H21" s="10" t="n">
        <v>1400000</v>
      </c>
    </row>
    <row r="22">
      <c r="D22" s="2" t="inlineStr">
        <is>
          <t>AJ-2026-006</t>
        </is>
      </c>
      <c r="E22" s="5">
        <f>Árajánlatok!P7</f>
        <v/>
      </c>
    </row>
    <row r="23">
      <c r="D23" s="7" t="inlineStr">
        <is>
          <t>AJ-2026-007</t>
        </is>
      </c>
      <c r="E23" s="10">
        <f>Árajánlatok!P8</f>
        <v/>
      </c>
    </row>
    <row r="24">
      <c r="D24" s="2" t="inlineStr">
        <is>
          <t>AJ-2026-008</t>
        </is>
      </c>
      <c r="E24" s="5">
        <f>Árajánlatok!P9</f>
        <v/>
      </c>
    </row>
    <row r="25">
      <c r="D25" s="7" t="inlineStr">
        <is>
          <t>AJ-2026-009</t>
        </is>
      </c>
      <c r="E25" s="10">
        <f>Árajánlatok!P10</f>
        <v/>
      </c>
    </row>
    <row r="26">
      <c r="D26" s="2" t="inlineStr">
        <is>
          <t>AJ-2026-010</t>
        </is>
      </c>
      <c r="E26" s="5">
        <f>Árajánlatok!P11</f>
        <v/>
      </c>
    </row>
  </sheetData>
  <mergeCells count="2">
    <mergeCell ref="A1:F1"/>
    <mergeCell ref="A3:F3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selection activeCell="A1" sqref="A1"/>
    </sheetView>
  </sheetViews>
  <sheetFormatPr baseColWidth="8" defaultRowHeight="15"/>
  <cols>
    <col width="16" customWidth="1" min="1" max="1"/>
    <col width="22" customWidth="1" min="2" max="2"/>
    <col width="36" customWidth="1" min="3" max="3"/>
    <col width="46" customWidth="1" min="4" max="4"/>
    <col width="36" customWidth="1" min="5" max="5"/>
  </cols>
  <sheetData>
    <row r="1" ht="35" customHeight="1">
      <c r="A1" s="31" t="inlineStr">
        <is>
          <t>ÚTMUTATÓ – Árajánlat Excel sablon</t>
        </is>
      </c>
    </row>
    <row r="2" ht="20" customHeight="1">
      <c r="A2" s="32" t="inlineStr">
        <is>
          <t>LAP NEVE</t>
        </is>
      </c>
      <c r="B2" s="32" t="inlineStr">
        <is>
          <t>OSZLOP / MEZŐ</t>
        </is>
      </c>
      <c r="C2" s="32" t="inlineStr">
        <is>
          <t>LEÍRÁS</t>
        </is>
      </c>
      <c r="D2" s="32" t="inlineStr">
        <is>
          <t>FORMULA / MEGJEGYZÉS</t>
        </is>
      </c>
      <c r="E2" s="32" t="inlineStr">
        <is>
          <t>KITÖLTÉSI ÚTMUTATÓ</t>
        </is>
      </c>
    </row>
    <row r="3" ht="20" customHeight="1">
      <c r="A3" s="33" t="inlineStr">
        <is>
          <t>Árajánlatok</t>
        </is>
      </c>
      <c r="B3" s="33" t="inlineStr">
        <is>
          <t>Ajánlat azon.</t>
        </is>
      </c>
      <c r="C3" s="33" t="inlineStr">
        <is>
          <t>Egyedi ajánlat azonosítószám</t>
        </is>
      </c>
      <c r="D3" s="33" t="inlineStr">
        <is>
          <t>Kézi kitöltés</t>
        </is>
      </c>
      <c r="E3" s="33" t="inlineStr">
        <is>
          <t>Pl.: AJ-2026-001</t>
        </is>
      </c>
    </row>
    <row r="4" ht="20" customHeight="1">
      <c r="A4" s="34" t="inlineStr">
        <is>
          <t>Árajánlatok</t>
        </is>
      </c>
      <c r="B4" s="34" t="inlineStr">
        <is>
          <t>Kiállítás dátuma</t>
        </is>
      </c>
      <c r="C4" s="34" t="inlineStr">
        <is>
          <t>Az ajánlat kelt dátuma</t>
        </is>
      </c>
      <c r="D4" s="34" t="inlineStr">
        <is>
          <t>Kézi kitöltés</t>
        </is>
      </c>
      <c r="E4" s="34" t="inlineStr">
        <is>
          <t>Formátum: ÉÉÉÉ.HH.NN.</t>
        </is>
      </c>
    </row>
    <row r="5" ht="20" customHeight="1">
      <c r="A5" s="33" t="inlineStr">
        <is>
          <t>Árajánlatok</t>
        </is>
      </c>
      <c r="B5" s="33" t="inlineStr">
        <is>
          <t>Érvényesség vége</t>
        </is>
      </c>
      <c r="C5" s="33" t="inlineStr">
        <is>
          <t>Meddig érvényes az ajánlat</t>
        </is>
      </c>
      <c r="D5" s="33" t="inlineStr">
        <is>
          <t>Kézi kitöltés</t>
        </is>
      </c>
      <c r="E5" s="33" t="inlineStr">
        <is>
          <t>Formátum: ÉÉÉÉ.HH.NN.</t>
        </is>
      </c>
    </row>
    <row r="6" ht="20" customHeight="1">
      <c r="A6" s="34" t="inlineStr">
        <is>
          <t>Árajánlatok</t>
        </is>
      </c>
      <c r="B6" s="34" t="inlineStr">
        <is>
          <t>Ügyfél neve</t>
        </is>
      </c>
      <c r="C6" s="34" t="inlineStr">
        <is>
          <t>Az ügyfél teljes neve/cége</t>
        </is>
      </c>
      <c r="D6" s="34" t="inlineStr">
        <is>
          <t>Kézi kitöltés</t>
        </is>
      </c>
      <c r="E6" s="34" t="inlineStr">
        <is>
          <t>Egyéni vállalkozónál: Neve e.v.</t>
        </is>
      </c>
    </row>
    <row r="7" ht="20" customHeight="1">
      <c r="A7" s="33" t="inlineStr">
        <is>
          <t>Árajánlatok</t>
        </is>
      </c>
      <c r="B7" s="33" t="inlineStr">
        <is>
          <t>Cégforma</t>
        </is>
      </c>
      <c r="C7" s="33" t="inlineStr">
        <is>
          <t>Jogi forma</t>
        </is>
      </c>
      <c r="D7" s="33" t="inlineStr">
        <is>
          <t>VLOOKUP alapján automatikus</t>
        </is>
      </c>
      <c r="E7" s="33" t="inlineStr">
        <is>
          <t>Kft., Bt., egyéni vállalkozó</t>
        </is>
      </c>
    </row>
    <row r="8" ht="20" customHeight="1">
      <c r="A8" s="34" t="inlineStr">
        <is>
          <t>Árajánlatok</t>
        </is>
      </c>
      <c r="B8" s="34" t="inlineStr">
        <is>
          <t>Adószám</t>
        </is>
      </c>
      <c r="C8" s="34" t="inlineStr">
        <is>
          <t>Adóazonosító szám</t>
        </is>
      </c>
      <c r="D8" s="34" t="inlineStr">
        <is>
          <t>Kézi kitöltés</t>
        </is>
      </c>
      <c r="E8" s="34" t="inlineStr">
        <is>
          <t>Formátum: 12345678-2-41</t>
        </is>
      </c>
    </row>
    <row r="9" ht="20" customHeight="1">
      <c r="A9" s="33" t="inlineStr">
        <is>
          <t>Árajánlatok</t>
        </is>
      </c>
      <c r="B9" s="33" t="inlineStr">
        <is>
          <t>Nettó érték (M)</t>
        </is>
      </c>
      <c r="C9" s="33" t="inlineStr">
        <is>
          <t>Mennyiség × Egységár</t>
        </is>
      </c>
      <c r="D9" s="33">
        <f>J*L</f>
        <v/>
      </c>
      <c r="E9" s="33" t="inlineStr">
        <is>
          <t>Automatikus számítás</t>
        </is>
      </c>
    </row>
    <row r="10" ht="20" customHeight="1">
      <c r="A10" s="34" t="inlineStr">
        <is>
          <t>Árajánlatok</t>
        </is>
      </c>
      <c r="B10" s="34" t="inlineStr">
        <is>
          <t>ÁFA kulcs (N)</t>
        </is>
      </c>
      <c r="C10" s="34" t="inlineStr">
        <is>
          <t>Alkalmazandó ÁFA mérték</t>
        </is>
      </c>
      <c r="D10" s="34" t="inlineStr">
        <is>
          <t>Legördülő: 0.27 / 0.05 / 0</t>
        </is>
      </c>
      <c r="E10" s="34" t="inlineStr">
        <is>
          <t>27%, 5% vagy mentes</t>
        </is>
      </c>
    </row>
    <row r="11" ht="20" customHeight="1">
      <c r="A11" s="33" t="inlineStr">
        <is>
          <t>Árajánlatok</t>
        </is>
      </c>
      <c r="B11" s="33" t="inlineStr">
        <is>
          <t>ÁFA összege (O)</t>
        </is>
      </c>
      <c r="C11" s="33" t="inlineStr">
        <is>
          <t>Nettó érték × ÁFA kulcs</t>
        </is>
      </c>
      <c r="D11" s="33">
        <f>M*N</f>
        <v/>
      </c>
      <c r="E11" s="33" t="inlineStr">
        <is>
          <t>Automatikus számítás</t>
        </is>
      </c>
    </row>
    <row r="12" ht="20" customHeight="1">
      <c r="A12" s="34" t="inlineStr">
        <is>
          <t>Árajánlatok</t>
        </is>
      </c>
      <c r="B12" s="34" t="inlineStr">
        <is>
          <t>Bruttó érték (P)</t>
        </is>
      </c>
      <c r="C12" s="34" t="inlineStr">
        <is>
          <t>Nettó + ÁFA összege</t>
        </is>
      </c>
      <c r="D12" s="34">
        <f>M+O</f>
        <v/>
      </c>
      <c r="E12" s="34" t="inlineStr">
        <is>
          <t>Automatikus számítás</t>
        </is>
      </c>
    </row>
    <row r="13" ht="20" customHeight="1">
      <c r="A13" s="33" t="inlineStr">
        <is>
          <t>Árajánlatok</t>
        </is>
      </c>
      <c r="B13" s="33" t="inlineStr">
        <is>
          <t>Kedvezmény % (Q)</t>
        </is>
      </c>
      <c r="C13" s="33" t="inlineStr">
        <is>
          <t>Adott kedvezmény mértéke</t>
        </is>
      </c>
      <c r="D13" s="33" t="inlineStr">
        <is>
          <t>Kézi kitöltés (0–1 között)</t>
        </is>
      </c>
      <c r="E13" s="33" t="inlineStr">
        <is>
          <t>Pl.: 0.10 = 10%</t>
        </is>
      </c>
    </row>
    <row r="14" ht="20" customHeight="1">
      <c r="A14" s="34" t="inlineStr">
        <is>
          <t>Árajánlatok</t>
        </is>
      </c>
      <c r="B14" s="34" t="inlineStr">
        <is>
          <t>Kedvezmény Ft (R)</t>
        </is>
      </c>
      <c r="C14" s="34" t="inlineStr">
        <is>
          <t>Bruttó × Kedvezmény %</t>
        </is>
      </c>
      <c r="D14" s="34">
        <f>P*Q</f>
        <v/>
      </c>
      <c r="E14" s="34" t="inlineStr">
        <is>
          <t>Automatikus számítás</t>
        </is>
      </c>
    </row>
    <row r="15" ht="20" customHeight="1">
      <c r="A15" s="33" t="inlineStr">
        <is>
          <t>Árajánlatok</t>
        </is>
      </c>
      <c r="B15" s="33" t="inlineStr">
        <is>
          <t>Végösszeg (S)</t>
        </is>
      </c>
      <c r="C15" s="33" t="inlineStr">
        <is>
          <t>Bruttó – Kedvezmény Ft</t>
        </is>
      </c>
      <c r="D15" s="33">
        <f>P-R</f>
        <v/>
      </c>
      <c r="E15" s="33" t="inlineStr">
        <is>
          <t>Automatikus számítás</t>
        </is>
      </c>
    </row>
    <row r="16" ht="20" customHeight="1">
      <c r="A16" s="34" t="inlineStr">
        <is>
          <t>Árajánlatok</t>
        </is>
      </c>
      <c r="B16" s="34" t="inlineStr">
        <is>
          <t>Státusz (T)</t>
        </is>
      </c>
      <c r="C16" s="34" t="inlineStr">
        <is>
          <t>Ajánlat aktuális státusza</t>
        </is>
      </c>
      <c r="D16" s="34" t="inlineStr">
        <is>
          <t>Legördülő menü</t>
        </is>
      </c>
      <c r="E16" s="34" t="inlineStr">
        <is>
          <t>Érvényes / Elfogadva / Elutasítva / Lejárt</t>
        </is>
      </c>
    </row>
    <row r="17" ht="20" customHeight="1">
      <c r="A17" s="33" t="inlineStr">
        <is>
          <t>Ügyfelek</t>
        </is>
      </c>
      <c r="B17" s="33" t="inlineStr">
        <is>
          <t>NAV státusz (J)</t>
        </is>
      </c>
      <c r="C17" s="33" t="inlineStr">
        <is>
          <t>Automatikus ellenőrzés</t>
        </is>
      </c>
      <c r="D17" s="33">
        <f>IF(LEFT(D,8)='12345678','Ellenőrzött','Ellenőrizendő')</f>
        <v/>
      </c>
      <c r="E17" s="33" t="inlineStr">
        <is>
          <t>Az adószám első 8 jegye alapján</t>
        </is>
      </c>
    </row>
    <row r="18" ht="20" customHeight="1">
      <c r="A18" s="34" t="inlineStr">
        <is>
          <t>Ügyfelek</t>
        </is>
      </c>
      <c r="B18" s="34" t="inlineStr">
        <is>
          <t>Kapcsolattartó</t>
        </is>
      </c>
      <c r="C18" s="34" t="inlineStr">
        <is>
          <t>Felelős személy neve</t>
        </is>
      </c>
      <c r="D18" s="34" t="inlineStr">
        <is>
          <t>Kézi kitöltés</t>
        </is>
      </c>
      <c r="E18" s="34" t="inlineStr">
        <is>
          <t>Formátum: Vezetéknév Keresztnév</t>
        </is>
      </c>
    </row>
    <row r="19" ht="20" customHeight="1">
      <c r="A19" s="33" t="inlineStr">
        <is>
          <t>Összesítő</t>
        </is>
      </c>
      <c r="B19" s="33" t="inlineStr">
        <is>
          <t>Kulcsmutatók</t>
        </is>
      </c>
      <c r="C19" s="33" t="inlineStr">
        <is>
          <t>Automatikus KPI dashboard</t>
        </is>
      </c>
      <c r="D19" s="33" t="inlineStr">
        <is>
          <t>SUM, AVERAGE, COUNTIF formulák</t>
        </is>
      </c>
      <c r="E19" s="33" t="inlineStr">
        <is>
          <t>Nem kell kitölteni</t>
        </is>
      </c>
    </row>
    <row r="20" ht="20" customHeight="1">
      <c r="A20" s="34" t="inlineStr">
        <is>
          <t>Összesítő</t>
        </is>
      </c>
      <c r="B20" s="34" t="inlineStr">
        <is>
          <t>Diagramok</t>
        </is>
      </c>
      <c r="C20" s="34" t="inlineStr">
        <is>
          <t>Vizuális összesítés</t>
        </is>
      </c>
      <c r="D20" s="34" t="inlineStr">
        <is>
          <t>Automatikus frissülés</t>
        </is>
      </c>
      <c r="E20" s="34" t="inlineStr">
        <is>
          <t>Adatok módosításakor önfrissít</t>
        </is>
      </c>
    </row>
    <row r="21" ht="20" customHeight="1">
      <c r="A21" s="33" t="inlineStr">
        <is>
          <t>Útmutató</t>
        </is>
      </c>
      <c r="B21" s="33" t="inlineStr">
        <is>
          <t>Ez a lap</t>
        </is>
      </c>
      <c r="C21" s="33" t="inlineStr">
        <is>
          <t>Sablon használati útmutatója</t>
        </is>
      </c>
      <c r="D21" s="33" t="inlineStr">
        <is>
          <t>—</t>
        </is>
      </c>
      <c r="E21" s="33" t="inlineStr">
        <is>
          <t>Olvasásra szánt lap</t>
        </is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2026-06-17T05:58:44Z</dcterms:created>
  <dcterms:modified xmlns:dcterms="http://purl.org/dc/terms/" xmlns:xsi="http://www.w3.org/2001/XMLSchema-instance" xsi:type="dcterms:W3CDTF">2026-06-17T05:58:44Z</dcterms:modified>
</cp:coreProperties>
</file>